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  <sheet name="2" sheetId="2" r:id="rId5"/>
    <sheet name="3." sheetId="3" state="hidden" r:id="rId6"/>
    <sheet name="3" sheetId="4" r:id="rId7"/>
    <sheet name="4" sheetId="5" r:id="rId8"/>
    <sheet name="5" sheetId="6" r:id="rId9"/>
    <sheet name="6" sheetId="7" r:id="rId10"/>
    <sheet name="7" sheetId="8" r:id="rId11"/>
  </sheets>
  <definedNames>
    <definedName name="_xlnm.Print_Titles" localSheetId="0">'1'!$10:$10</definedName>
    <definedName name="_xlnm.Print_Area" localSheetId="0">'1'!$A$1:$F$35</definedName>
    <definedName name="_xlnm.Print_Area" localSheetId="1">'2'!$A$1:$F$25</definedName>
    <definedName name="_xlnm.Print_Titles" localSheetId="2">'3.'!$11:$11</definedName>
    <definedName name="_xlnm.Print_Area" localSheetId="2">'3.'!$A$1:$Q$163</definedName>
    <definedName name="_xlnm.Print_Titles" localSheetId="3">'3'!$12:$12</definedName>
    <definedName name="_xlnm.Print_Area" localSheetId="3">'3'!$A$1:$P$34</definedName>
    <definedName name="_xlnm.Print_Area" localSheetId="4">'4'!$A$1:$P$27</definedName>
    <definedName name="_xlnm.Print_Titles" localSheetId="5">'5'!$11:$11</definedName>
    <definedName name="_xlnm.Print_Area" localSheetId="5">'5'!$A$1:$E$49</definedName>
    <definedName name="_xlnm.Print_Area" localSheetId="6">'6'!$A$1:$J$17</definedName>
    <definedName name="_xlnm.Print_Titles" localSheetId="7">'7'!$11:$11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<sst xmlns="http://schemas.openxmlformats.org/spreadsheetml/2006/main" uniqueCount="303">
  <si>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Додаток 1</t>
  </si>
  <si>
    <t>до наказу начальника Рівненської                        районної військової адміністрації</t>
  </si>
  <si>
    <t xml:space="preserve">___________________№ _______ </t>
  </si>
  <si>
    <t>ДОХОДИ</t>
  </si>
  <si>
    <t>районного бюджету на 2026 рік</t>
  </si>
  <si>
    <t xml:space="preserve">     (код бюджету)</t>
  </si>
  <si>
    <t>(грн)</t>
  </si>
  <si>
    <t>Код</t>
  </si>
  <si>
    <t>Найменування згідно з Класифікацією                          доходів бюджету</t>
  </si>
  <si>
    <t>Усього</t>
  </si>
  <si>
    <t>Загальний фонд</t>
  </si>
  <si>
    <t>Спеціальний фонд</t>
  </si>
  <si>
    <t>усього</t>
  </si>
  <si>
    <t>у тому числі            бюджет                   розвитку</t>
  </si>
  <si>
    <t>Податкові надходження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</si>
  <si>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</si>
  <si>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</si>
  <si>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</si>
  <si>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Неподаткові надходження  </t>
  </si>
  <si>
    <t>21000000 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</si>
  <si>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</si>
  <si>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</si>
  <si>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</si>
  <si>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</si>
  <si>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</si>
  <si>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збір, що справляється відповідно до Закону України «Про державну реєстрацію юридичних осіб, фізичних осіб - підприємців та громадських формувань»</t>
  </si>
  <si>
    <t>Х</t>
  </si>
  <si>
    <t>Усього доходів (без урахування міжбюджетних трансфертів)</t>
  </si>
  <si>
    <t>Всього доходів (без урахування трансфертів)</t>
  </si>
  <si>
    <t>Офіційні трансферти  </t>
  </si>
  <si>
    <t>Від органів державного управління  </t>
  </si>
  <si>
    <t>Субвенції з державного бюджету місцевим бюджетам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</si>
  <si>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</si>
  <si>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Субвенції з місцевих бюджетів іншим місцевим бюджетам</t>
  </si>
  <si>
    <t>Інші субвенції з місцевого бюджету</t>
  </si>
  <si>
    <t>з обласного бюджету Рівненської області на:</t>
  </si>
  <si>
    <t>на забезпечення окремих видатків районних рад, спрямованих на виконання їх повноважень (на оплату комунальних послуг, енергоносіїв та інші поточні видатки)</t>
  </si>
  <si>
    <t>з місцевого бюджету Рівненської міської територіальної громади:</t>
  </si>
  <si>
    <t>на  поточні видатки Рівненської районної ради</t>
  </si>
  <si>
    <t>х</t>
  </si>
  <si>
    <t>Разом доходів</t>
  </si>
  <si>
    <t>Начальник фінансового управління райдержадміністрації</t>
  </si>
  <si>
    <t>Ольга ТЕРЕЩЕНКО</t>
  </si>
  <si>
    <t>Додаток 2</t>
  </si>
  <si>
    <t>до наказу начальника Рівненської районної військової адміністрації</t>
  </si>
  <si>
    <t>____________________№ ______</t>
  </si>
  <si>
    <t>ФІНАНСУВАННЯ</t>
  </si>
  <si>
    <t>(код бюджету)</t>
  </si>
  <si>
    <t>Найменування згідно з класифікацією                            фінансування бюджету</t>
  </si>
  <si>
    <t>у тому числі бюджет               розвитку</t>
  </si>
  <si>
    <t>Фінансування за типом  кредитора</t>
  </si>
  <si>
    <t>200000</t>
  </si>
  <si>
    <t>Внутрішнє фінансування</t>
  </si>
  <si>
    <t>208320</t>
  </si>
  <si>
    <t xml:space="preserve">Передача коштів із спеціального до загального фонду бюджету </t>
  </si>
  <si>
    <t>Загальне фінансування</t>
  </si>
  <si>
    <t>Фінансування за типом боргового зобов'язання</t>
  </si>
  <si>
    <t>600000</t>
  </si>
  <si>
    <t>Фінансування за активними операціями</t>
  </si>
  <si>
    <t>0,00</t>
  </si>
  <si>
    <t>602302</t>
  </si>
  <si>
    <t>Начальник фінансового управління</t>
  </si>
  <si>
    <t>райдержадміністрації</t>
  </si>
  <si>
    <t xml:space="preserve">Додаток 3 </t>
  </si>
  <si>
    <t xml:space="preserve">__________________№ ________ </t>
  </si>
  <si>
    <t>Розподіл видатків районного бюджету на 2023 рік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</si>
  <si>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</si>
  <si>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</si>
  <si>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</si>
  <si>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</si>
  <si>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</si>
  <si>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</si>
  <si>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</si>
  <si>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</si>
  <si>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у тому числі бюджет розвитку</t>
  </si>
  <si>
    <t>із них</t>
  </si>
  <si>
    <t>оплата праці</t>
  </si>
  <si>
    <t>комунальні послуги та енергоносії</t>
  </si>
  <si>
    <t>кошти передані із загального фонду бюджету до бюджету розвитку</t>
  </si>
  <si>
    <t>0100000</t>
  </si>
  <si>
    <t>Рівненська районна рада</t>
  </si>
  <si>
    <t>0110000</t>
  </si>
  <si>
    <t>0110100</t>
  </si>
  <si>
    <t>0100</t>
  </si>
  <si>
    <t>Державне управління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</si>
  <si>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</si>
  <si>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</si>
  <si>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</si>
  <si>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</si>
  <si>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із них за рахунок субвенції з державного бюджету місцевим бюджетам на забезпечення окремих видатків районних рад, спрямованих на виконання їх повноважень</t>
  </si>
  <si>
    <t xml:space="preserve">із нх за рахунок  іншої субвенції з обласного бюджету Рівненської області </t>
  </si>
  <si>
    <t>із них за рахунок іншої субвенції з місцевого бюджету  Бабинської сільської територіальної громади</t>
  </si>
  <si>
    <t>із них за рахунок іншої субвенції з місцевого бюджету  Гощанської селищної територіальної громади</t>
  </si>
  <si>
    <t>із них за рахунок іншої субвенції з місцевого бюджету  Корнинської сільської територіальної громади</t>
  </si>
  <si>
    <t>із них за рахунок іншої субвенції з місцевого бюджету Мізоцької селищної територіальної громади</t>
  </si>
  <si>
    <t>із них за рахунок іншої субвенції з місцевого бюджету  Шпанівської сільської територіальної громади</t>
  </si>
  <si>
    <t>із них за рахунок іншої субвенції з місцевого бюджету Рівненської міської територіальної громади</t>
  </si>
  <si>
    <t>із них. за рахунок коштів районного бюджету</t>
  </si>
  <si>
    <t>із них за рахунок вільного залишку бюджетних коштів</t>
  </si>
  <si>
    <t>0200000</t>
  </si>
  <si>
    <t xml:space="preserve">Рівненська районна державна адміністрація </t>
  </si>
  <si>
    <t>0210000</t>
  </si>
  <si>
    <t>0210100</t>
  </si>
  <si>
    <t>0210180</t>
  </si>
  <si>
    <t>0180</t>
  </si>
  <si>
    <t>0133</t>
  </si>
  <si>
    <t>Інша діяльність у сфері державного управління</t>
  </si>
  <si>
    <r>
      <t xml:space="preserve"> в т.ч.</t>
    </r>
    <r>
      <rPr>
        <rFont val="Times New Roman"/>
        <b val="false"/>
        <i val="false"/>
        <strike val="false"/>
        <color rgb="FF000000"/>
        <sz val="12"/>
        <u val="none"/>
      </rPr>
      <t xml:space="preserve">«</t>
    </r>
    <r>
      <rPr>
        <rFont val="Times New Roman"/>
        <b val="false"/>
        <i val="true"/>
        <strike val="false"/>
        <color rgb="FF000000"/>
        <sz val="12"/>
        <u val="none"/>
      </rPr>
      <t xml:space="preserve">Програма забезпечення виконання рішень суду та виконавчих документів інших органів на 2023 -2024 роки</t>
    </r>
    <r>
      <rPr>
        <rFont val="Times New Roman"/>
        <b val="false"/>
        <i val="false"/>
        <strike val="false"/>
        <color rgb="FF000000"/>
        <sz val="12"/>
        <u val="none"/>
      </rPr>
      <t xml:space="preserve">»</t>
    </r>
  </si>
  <si>
    <t>в т.ч. за рахунок коштів районного бюджету</t>
  </si>
  <si>
    <t xml:space="preserve"> в т.ч. «Районна програма забезпечення поінформованості населення та сприяння розвитку інформаційного простору Рівненського району на 2021-2023 роки»</t>
  </si>
  <si>
    <t>0214000</t>
  </si>
  <si>
    <t>4000</t>
  </si>
  <si>
    <t>Культура і мистецтво</t>
  </si>
  <si>
    <t>0214080</t>
  </si>
  <si>
    <t>4080</t>
  </si>
  <si>
    <t>Інші заклади та заходи в галузі культури і мистецтва</t>
  </si>
  <si>
    <t>0214082</t>
  </si>
  <si>
    <t>0829</t>
  </si>
  <si>
    <t>Інші заходи в галузі культури і мистецтва</t>
  </si>
  <si>
    <t xml:space="preserve"> в т.ч. «Районна комплексна програма соціальної підтримки Захисників та Захисниць України на 2023-2025 роки»</t>
  </si>
  <si>
    <t>із них за рахунок іншої субвенції з місцевого бюджету Березнівської міської територіальної громади</t>
  </si>
  <si>
    <t>із них за рахунок іншої субвенції з місцевого бюджету Білокриницької сільської територіальної громади</t>
  </si>
  <si>
    <t>із них за рахунок іншої субвенції з місцевого бюджету Дядьковицької сільської територіальної громади</t>
  </si>
  <si>
    <t>із них за рахунок іншої субвенції з місцевого бюджету Городоцької  сільської територіальної громади</t>
  </si>
  <si>
    <t>із них за рахунок іншої субвенції з місцевого бюджету Гощанської селищної територіальної громади</t>
  </si>
  <si>
    <t>із них за рахунок іншої субвенції з місцевого бюджету Здовбицької сільської територіальної громади</t>
  </si>
  <si>
    <t>із них за рахунок іншої субвенції з місцевого бюджету Здолбунівської міської територіальної громади</t>
  </si>
  <si>
    <t>із них за рахунок іншої субвенції з місцевого бюджету Корецької міської територіальної громади</t>
  </si>
  <si>
    <t>із них за рахунок іншої субвенції з місцевого бюджету Малолюбашанської сільської територіальної громади</t>
  </si>
  <si>
    <t>із них за рахунок іншої субвенції з місцевого бюджету Острозької міської територіальної громади</t>
  </si>
  <si>
    <t>із них за рахунок іншої субвенції з місцевого бюджету Шпанівської сільської територіальної громади</t>
  </si>
  <si>
    <t>0217000</t>
  </si>
  <si>
    <t>Економічна діяльність</t>
  </si>
  <si>
    <t>0217300</t>
  </si>
  <si>
    <t>Будівництво та регіональний розвиток</t>
  </si>
  <si>
    <t>0217370</t>
  </si>
  <si>
    <t>0490</t>
  </si>
  <si>
    <t>Реалізація інших заходів щодо соціально-економічного розвитку територій</t>
  </si>
  <si>
    <t>в т.ч. «Районна програма розвитку міжнародного співробіиництва на 2022 - 2024 роки»</t>
  </si>
  <si>
    <t>0218000</t>
  </si>
  <si>
    <t>Інша діяльність</t>
  </si>
  <si>
    <t>0218100</t>
  </si>
  <si>
    <t>Захист населення і територій від надзвичайних ситуацій техногенного та природного характеру</t>
  </si>
  <si>
    <t>0218110</t>
  </si>
  <si>
    <t>0320</t>
  </si>
  <si>
    <t>Заходи із запобігання та ліквідації надзвичайних ситуацій та наслідків стихійного лиха</t>
  </si>
  <si>
    <r>
      <t xml:space="preserve">в т.ч. </t>
    </r>
    <r>
      <rPr>
        <rFont val="Times New Roman"/>
        <b val="false"/>
        <i val="false"/>
        <strike val="false"/>
        <color rgb="FF000000"/>
        <sz val="12"/>
        <u val="none"/>
      </rPr>
      <t xml:space="preserve">«</t>
    </r>
    <r>
      <rPr>
        <rFont val="Times New Roman"/>
        <b val="false"/>
        <i val="true"/>
        <strike val="false"/>
        <color rgb="FF000000"/>
        <sz val="12"/>
        <u val="none"/>
      </rPr>
      <t xml:space="preserve">Програма створення місцевого матеріального резерву для запобігання і ліквідації наслідків надзвичайних ситуацій у Рівненському районі на 2022-2024 роки</t>
    </r>
    <r>
      <rPr>
        <rFont val="Times New Roman"/>
        <b val="false"/>
        <i val="false"/>
        <strike val="false"/>
        <color rgb="FF000000"/>
        <sz val="12"/>
        <u val="none"/>
      </rPr>
      <t xml:space="preserve">»</t>
    </r>
  </si>
  <si>
    <t>із них за рахунок іншої субвенції з місцевого бюджету Бабинської сільської територіальної громади</t>
  </si>
  <si>
    <t>із них за рахунок іншої субвенції з місцевого бюджету Бугринської сільської територіальної громади</t>
  </si>
  <si>
    <t>із них за рахунок іншої субвенції з місцевого бюджету Великомежиріцької сільської територіальної громади</t>
  </si>
  <si>
    <t>із них за рахунок іншої субвенції з місцевого бюджету  Великоомелянської сільської територіальної громади</t>
  </si>
  <si>
    <t>із них за рахунок іншої субвенції з місцевого бюджету Головинської сільської територіальної громади</t>
  </si>
  <si>
    <t>із них за рахунок іншої субвенції з місцевого бюджету Городоцької сільської територіальної громади</t>
  </si>
  <si>
    <t>із них за рахунок іншої субвенції з місцевого бюджету  Деражненської сільської територіальної громади</t>
  </si>
  <si>
    <t>із них за рахунок іншої субвенції з місцевого бюджету Зорянської сільської територіальної громади</t>
  </si>
  <si>
    <t>із них за рахунок іншої субвенції з місцевого бюджету Клеванської селищної територіальної громади</t>
  </si>
  <si>
    <t>із них за рахунок іншої субвенції з місцевого бюджету Корнинської сільської територіальної громади</t>
  </si>
  <si>
    <t>із них за рахунок іншої субвенції з місцевого бюджету  Мізоцької селищної територіальної громади</t>
  </si>
  <si>
    <t>із них за рахунок іншої субвенції з місцевого бюджету Олександрійської сільської територіальної громади</t>
  </si>
  <si>
    <t>із них за рахунок іншої субвенції з місцевого бюджету Соснівської селищної територіальної громади</t>
  </si>
  <si>
    <t>в.т.ч. «Районна програма міжрегіональної підтримки постраждалих територій внаслідок збройної агресії з боку російської федерації, а також надзвичайних ситуацій на 2023-2024 роки»</t>
  </si>
  <si>
    <t>із них за рахунок іншої субвенції з місцевого бюджету Костопільської міської територіальної громади</t>
  </si>
  <si>
    <t>в.т.ч. «Програма забезпечення безпеки та стійкості критичної інфраструктури Рівненського району на 2023-2025 роки»</t>
  </si>
  <si>
    <t>0218200</t>
  </si>
  <si>
    <t>Громадський порядок та безпека</t>
  </si>
  <si>
    <t>0218240</t>
  </si>
  <si>
    <t>0380</t>
  </si>
  <si>
    <t>Заходи та роботи з територіальної оборони</t>
  </si>
  <si>
    <r>
      <t xml:space="preserve">в.т.ч.</t>
    </r>
    <r>
      <rPr>
        <rFont val="Times New Roman"/>
        <b val="false"/>
        <i val="false"/>
        <strike val="false"/>
        <color rgb="FF000000"/>
        <sz val="12"/>
        <u val="none"/>
      </rPr>
      <t xml:space="preserve">«</t>
    </r>
    <r>
      <rPr>
        <rFont val="Times New Roman"/>
        <b val="false"/>
        <i val="true"/>
        <strike val="false"/>
        <color rgb="FF000000"/>
        <sz val="12"/>
        <u val="none"/>
      </rPr>
      <t xml:space="preserve">Програма підготовки територіальної оборони та місцевого населення до участі в русі національного спротиву в Рівненському районі на 2022 - 2024 роки</t>
    </r>
    <r>
      <rPr>
        <rFont val="Times New Roman"/>
        <b val="false"/>
        <i val="false"/>
        <strike val="false"/>
        <color rgb="FF000000"/>
        <sz val="12"/>
        <u val="none"/>
      </rPr>
      <t xml:space="preserve">»</t>
    </r>
  </si>
  <si>
    <t>із них за рахунок залишку коштів на початок року</t>
  </si>
  <si>
    <t>0219000</t>
  </si>
  <si>
    <t>Міжбюджетні трансферти</t>
  </si>
  <si>
    <t>0219800</t>
  </si>
  <si>
    <t>Субвенція з місцевого бюджету державному бюджету  на виконання програм соціально-економічного розвитку регіонів</t>
  </si>
  <si>
    <r>
      <t xml:space="preserve">в.т.ч. </t>
    </r>
    <r>
      <rPr>
        <rFont val="Times New Roman"/>
        <b val="false"/>
        <i val="false"/>
        <strike val="false"/>
        <color rgb="FF000000"/>
        <sz val="12"/>
        <u val="none"/>
      </rPr>
      <t xml:space="preserve">«</t>
    </r>
    <r>
      <rPr>
        <rFont val="Times New Roman"/>
        <b val="false"/>
        <i val="true"/>
        <strike val="false"/>
        <color rgb="FF000000"/>
        <sz val="12"/>
        <u val="none"/>
      </rPr>
      <t xml:space="preserve">Програма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</t>
    </r>
    <r>
      <rPr>
        <rFont val="Times New Roman"/>
        <b val="false"/>
        <i val="false"/>
        <strike val="false"/>
        <color rgb="FF000000"/>
        <sz val="12"/>
        <u val="none"/>
      </rPr>
      <t xml:space="preserve">»</t>
    </r>
  </si>
  <si>
    <t>із них за рахунок іншої субвенції з місцевого бюджету Великоомелянської сільської територіальної громади</t>
  </si>
  <si>
    <t>із них за рахунок іншої субвенції з місцевого бюджету Головинської  сільської територіальної громади</t>
  </si>
  <si>
    <t>із них за рахунок іншої субвенції з місцевого бюджету Клеванської селищнох територіальної громади</t>
  </si>
  <si>
    <t>із них за рахунок іншої субвенції з місцевого бюджету Олександрійської сільської  територіальної громади</t>
  </si>
  <si>
    <t>із них за рахунок іншої субвенції з місцевого бюджету Острозької міської  територіальної громади</t>
  </si>
  <si>
    <t>в т.ч. «Районна цільова програма запобігання виникненню, ліквідації наслідків надзвичайних ситуацій та протидії пожежам у природних екосистемах Рівненського району на  2022 - 2024 роки»</t>
  </si>
  <si>
    <t>О800000</t>
  </si>
  <si>
    <t xml:space="preserve">Управління  соціального захисту населення Рівненської районної державної адміністрації </t>
  </si>
  <si>
    <t>О810000</t>
  </si>
  <si>
    <t xml:space="preserve">Управління соціального захисту населення Рівненської районної державної адміністрації </t>
  </si>
  <si>
    <t>0810100</t>
  </si>
  <si>
    <t>О810180</t>
  </si>
  <si>
    <t xml:space="preserve"> в т.ч.«Програма забезпечення виконання рішень суду та виконавчих документів інших органів на 2023 -2024 роки»</t>
  </si>
  <si>
    <t>Фінансове управління Рівненської районної державної адміністрації</t>
  </si>
  <si>
    <t>3718700</t>
  </si>
  <si>
    <t>8700</t>
  </si>
  <si>
    <t xml:space="preserve">Резервний фонд </t>
  </si>
  <si>
    <t>8710</t>
  </si>
  <si>
    <t>Резервний фонд місцевого бюджету</t>
  </si>
  <si>
    <t xml:space="preserve">в т.ч. за рахунок коштів районого бюджету </t>
  </si>
  <si>
    <t>із них за рахунок вільного залишку бюджетних  коштів</t>
  </si>
  <si>
    <t>із них за рахунок коштів районого бюджету</t>
  </si>
  <si>
    <t>Всього видатків</t>
  </si>
  <si>
    <t xml:space="preserve">Начальник фінансового управління                                                                                                                                                      </t>
  </si>
  <si>
    <t>Наталія БОЙКО</t>
  </si>
  <si>
    <t>до наказу начальника Рівненської                 районної військової адміністрації</t>
  </si>
  <si>
    <t>____________________ № _______</t>
  </si>
  <si>
    <t>РОЗПОДІЛ</t>
  </si>
  <si>
    <t>видатків районного бюджету на 2026 рік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</si>
  <si>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</si>
  <si>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</si>
  <si>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з них за рахунок субвенції з державного бюджету місцевим бюджетам на забезпечення окремих видатків районних рад, спрямованих на виконання їх повноважень</t>
  </si>
  <si>
    <t>з них  за рахунок  іншої субвенції з обласного бюджету місцевим бюджетам на забезпечення окремих видатків районних рад, спрямованих на виконання їх повноважень (на оплату комунальних послуг, енергоносіїв та інші поточні видатки)</t>
  </si>
  <si>
    <t xml:space="preserve">з них за рахунок іншої субвенції з місцевого бюджету Рівненської міської територіальної громади </t>
  </si>
  <si>
    <t xml:space="preserve"> з них за рахунок  коштів районного бюджету</t>
  </si>
  <si>
    <t>3710000</t>
  </si>
  <si>
    <t>Резервний фонд</t>
  </si>
  <si>
    <t>3718710</t>
  </si>
  <si>
    <t>з них за рахунок коштів районного бюджету</t>
  </si>
  <si>
    <t>УСЬОГО</t>
  </si>
  <si>
    <t>Додаток 4</t>
  </si>
  <si>
    <t>_________________ № _______</t>
  </si>
  <si>
    <t xml:space="preserve">КРЕДИТУВАННЯ </t>
  </si>
  <si>
    <t>районного бюджету у 2025 році</t>
  </si>
  <si>
    <t>Надання кредитів</t>
  </si>
  <si>
    <t>Повернення кредитів</t>
  </si>
  <si>
    <t>Кредитування, усього</t>
  </si>
  <si>
    <t>загальний фонд</t>
  </si>
  <si>
    <t>спеціальний фонд</t>
  </si>
  <si>
    <t>разом</t>
  </si>
  <si>
    <t>Додаток 3</t>
  </si>
  <si>
    <t>___________________№ ________</t>
  </si>
  <si>
    <t>Міжбюджетні трансферти по районному бюджету на 2026 рік</t>
  </si>
  <si>
    <t xml:space="preserve"> (код бюджету)</t>
  </si>
  <si>
    <t xml:space="preserve">      1. Показники міжбюджетних трансфертів з інших бюджетів</t>
  </si>
  <si>
    <t xml:space="preserve">  Код Класифікації  доходу бюджету /                                 Код бюджету</t>
  </si>
  <si>
    <t>Найменування трансферту /                                                                  Найменування бюджету-надавача міжбюджетних трансфертів</t>
  </si>
  <si>
    <t>І.Трансферти до загального фонду бюджету</t>
  </si>
  <si>
    <t>Субвенції  з державного бюджету місцевим бюджетам</t>
  </si>
  <si>
    <t>41030600/9900000000</t>
  </si>
  <si>
    <t>Субвенція з державного бюджету на забезпечення окремих видатків районних рад, спрямованих на виконання їх повноважень</t>
  </si>
  <si>
    <t>41053900/1752200000</t>
  </si>
  <si>
    <t xml:space="preserve">Інша субвенція з місцевого бюджету Клеванської селищної територіальної громади на виконання «Програми 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роки» </t>
  </si>
  <si>
    <t>41053900/1753000000</t>
  </si>
  <si>
    <t xml:space="preserve">Інша субвенція з місцевого бюджету Корнинської сільської територіальної громади на виконання «Програми 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роки» </t>
  </si>
  <si>
    <t>41053900/1756200000</t>
  </si>
  <si>
    <t xml:space="preserve">Інша субвенція з місцевого бюджеу Костопільської міської територіальної громади на виконання «Програми 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роки»  </t>
  </si>
  <si>
    <t>Інша субвенція з місцевого бюджеу Костопільської міської територіальної громади на виконання «Районної програми міжрегіональної підтримки постраждалих територій внаслідок збройної агресії з боку російської федерації, а також надзвичайних ситуацій на 2023-2024 роки»</t>
  </si>
  <si>
    <t>41053900/1756300000</t>
  </si>
  <si>
    <t xml:space="preserve">Інша субвенція з місцевого бюджеу Мізоцької селищної територіальної громади на виконання «Програми 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роки»  </t>
  </si>
  <si>
    <t>41053900/1710000000</t>
  </si>
  <si>
    <t>Інша субвенція з обласного бюджету Рівненської області  на забезпечення окремих видатків районних рад, спрямованих на виконання їх повноважень (на оплату комунальних послуг, енергоносіїв та інші поточні видатки)</t>
  </si>
  <si>
    <t>41053900/1756400000</t>
  </si>
  <si>
    <t>Інша субвенція з місцевого бюджету Рівненської міської територіальної громади на поточні видатки Рівненської районної ради</t>
  </si>
  <si>
    <t>ІІ.Трансферти до спеціального фонду</t>
  </si>
  <si>
    <t>41053900/1754000000</t>
  </si>
  <si>
    <t xml:space="preserve">Інша субвенція з місцевого бюджету Головинської сільської територіальної громади на   виконання «Районної цільової програми запобігання виникненню, ліквідації наслідків надзвичайних ситуацій та протидії пожежам у природних екосистемах Рівненського району на 2022-2024 роки» </t>
  </si>
  <si>
    <t>41053900/1752900000</t>
  </si>
  <si>
    <t xml:space="preserve">Інша субвенція з місцевого бюджету Дядьковицької сільської територіальної громади на   виконання «Районної цільової програми запобігання виникненню, ліквідації наслідків надзвичайних ситуацій та протидії пожежам у природних екосистемах Рівненського району на 2022-2024 роки» </t>
  </si>
  <si>
    <t>41053900/1756100000</t>
  </si>
  <si>
    <t xml:space="preserve">Інша субвенція з місцевого бюджету Корецької міської територіальної громади на   виконання «Районної цільової програми запобігання виникненню, ліквідації наслідків надзвичайних ситуацій та протидії пожежам у природних екосистемах Рівненського району на 2022-2024 роки» </t>
  </si>
  <si>
    <t>41053900/1752500000</t>
  </si>
  <si>
    <t>Інша субвенція з місцевого бюджету Малолюбашанської сільської  територіальної громади виконання «Районної цільової програми запобігання виникненню, ліквідації наслідків надзвичайних ситуацій та протидії пожежам у природних екосистемах Рівненського району на 2022-2024 роки»</t>
  </si>
  <si>
    <t>41053900/1753400000</t>
  </si>
  <si>
    <t xml:space="preserve">Інша субвенція з місцевого бюджету Острозької міської територіальної громади на   виконання «Районної цільової програми запобігання виникненню, ліквідації наслідків надзвичайних ситуацій та протидії пожежам у природних екосистемах Рівненського району на 2022-2024 роки» </t>
  </si>
  <si>
    <t>УСЬОГО за розділами І, ІІ, у тому числі:</t>
  </si>
  <si>
    <t xml:space="preserve">      2. Показники міжбюджетних трансфертів  іншим бюджетам</t>
  </si>
  <si>
    <t>Код Програмної класифікації видатків та кредитування місцевого бюджету/  Код бюджету</t>
  </si>
  <si>
    <t>Найменування трансферту /Найменування бюджету -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</si>
  <si>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</si>
  <si>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</si>
  <si>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Додаток 6</t>
  </si>
  <si>
    <t>___________________ № ______</t>
  </si>
  <si>
    <t xml:space="preserve">ОБСЯГИ </t>
  </si>
  <si>
    <t xml:space="preserve">публічних інвестицій районного бюджету у розрізі публічних  інвестиційних проєктів та програм публічних інвестицій </t>
  </si>
  <si>
    <t>у 2026 році</t>
  </si>
  <si>
    <t>1731420000</t>
  </si>
  <si>
    <t>Найменування інвестиційного проекту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</si>
  <si>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</si>
  <si>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</si>
  <si>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</si>
  <si>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</si>
  <si>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       2025 року, %</t>
  </si>
  <si>
    <t>Усього:</t>
  </si>
  <si>
    <t xml:space="preserve">Додаток </t>
  </si>
  <si>
    <t>до наказу начальника Рівненської    районної військової адміністрації</t>
  </si>
  <si>
    <t>___________________№ _______</t>
  </si>
  <si>
    <t xml:space="preserve">витрат районного бюджету на реалізацію місцевих / регіональних </t>
  </si>
  <si>
    <t>програм у 2025 році</t>
  </si>
  <si>
    <t>Найменування головного розпорядника коштів місцевого бюджету/відповідального виконавця, найменування  бюджетної програми згідно з Типовою програмною  класифікацією видатків та кредитування місцевого бюджету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</si>
  <si>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</si>
  <si>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</si>
  <si>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«Районна комплексна програма соціальної підтримки Захисників та Захисниць України на 2023-2025 роки»</t>
  </si>
  <si>
    <t xml:space="preserve">Рішення Рівненської районної ради                     від 30.03.2023 № 465    </t>
  </si>
  <si>
    <t>8000</t>
  </si>
  <si>
    <t>Захист населення і територій від надзвичайних ситуацій</t>
  </si>
  <si>
    <t>8110</t>
  </si>
  <si>
    <t>«Програма забезпечення безпеки та стійкості критичної інфраструктури Рівненського району на 2023-2025 роки»</t>
  </si>
  <si>
    <t>Розпорядження голови районної державної адміністрації-начальника районної військової адміністрації                      від 14.06.2023 № 101</t>
  </si>
  <si>
    <t>«Програма підвищення ефективності виконання повноважень органами виконавчої влади щодо реалізації державної регіональної політики та впровадження реформ у Рівненському районі на 2021-2023 роки»</t>
  </si>
  <si>
    <t xml:space="preserve">Рішення Рівненської районної ради                     від 24.06.2021 № 260        </t>
  </si>
  <si>
    <t>«Районна цільова програма запобігання виникненню, ліквідації наслідків надзвичайних ситуацій та протидії пожежам у природних екосистемах Рівненського району на  2022 - 2024 роки»</t>
  </si>
  <si>
    <t>Розпорядження голови районної державної адміністрації                       від 14.12.2021 № 599</t>
  </si>
  <si>
    <t xml:space="preserve">Управління соціального захисту населення Рівненської районної  державної адміністрації </t>
  </si>
  <si>
    <t>0810180</t>
  </si>
  <si>
    <t xml:space="preserve"> «Програма забезпечення виконання рішень суду та виконавчих документів інших органів на 2023 -2024 роки»</t>
  </si>
  <si>
    <t>Розпорядження голови районної державної адміністрації                       від 18.04.2023 № 74</t>
  </si>
  <si>
    <t xml:space="preserve">     </t>
  </si>
</sst>
</file>

<file path=xl/styles.xml><?xml version="1.0" encoding="utf-8"?>
<styleSheet xmlns="http://schemas.openxmlformats.org/spreadsheetml/2006/main" xml:space="preserve">
  <numFmts count="3">
    <numFmt numFmtId="164" formatCode="0.0"/>
    <numFmt numFmtId="165" formatCode="#,##0.0#"/>
    <numFmt numFmtId="166" formatCode="#,##0.0"/>
  </numFmts>
  <fonts count="77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Helv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8"/>
      <color rgb="FF000000"/>
      <name val="Helv"/>
    </font>
    <font>
      <b val="0"/>
      <i val="0"/>
      <strike val="0"/>
      <u val="none"/>
      <sz val="24"/>
      <color rgb="FF000000"/>
      <name val="Times New Roman"/>
    </font>
    <font>
      <b val="0"/>
      <i val="0"/>
      <strike val="0"/>
      <u val="none"/>
      <sz val="24"/>
      <color rgb="FF000000"/>
      <name val="Arial Cyr"/>
    </font>
    <font>
      <b val="0"/>
      <i val="0"/>
      <strike val="0"/>
      <u val="none"/>
      <sz val="26"/>
      <color rgb="FF000000"/>
      <name val="Arial Cyr"/>
    </font>
    <font>
      <b val="1"/>
      <i val="1"/>
      <strike val="0"/>
      <u val="none"/>
      <sz val="12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2"/>
      <color rgb="FF333333"/>
      <name val="Times New Roman"/>
    </font>
    <font>
      <b val="0"/>
      <i val="0"/>
      <strike val="0"/>
      <u val="none"/>
      <sz val="12"/>
      <color rgb="FF333333"/>
      <name val="Times New Roman"/>
    </font>
    <font>
      <b val="0"/>
      <i val="0"/>
      <strike val="0"/>
      <u val="none"/>
      <sz val="22"/>
      <color rgb="FF000000"/>
      <name val="Times New Roman"/>
    </font>
    <font>
      <b val="1"/>
      <i val="0"/>
      <strike val="0"/>
      <u val="none"/>
      <sz val="18"/>
      <color rgb="FF000000"/>
      <name val="Times New Roman"/>
    </font>
    <font>
      <b val="0"/>
      <i val="0"/>
      <strike val="0"/>
      <u val="none"/>
      <sz val="28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26"/>
      <color rgb="FF000000"/>
      <name val="Times New Roman"/>
    </font>
    <font>
      <b val="0"/>
      <i val="0"/>
      <strike val="0"/>
      <u val="none"/>
      <sz val="24"/>
      <color rgb="FF000000"/>
      <name val="Helv"/>
    </font>
    <font>
      <b val="0"/>
      <i val="0"/>
      <strike val="0"/>
      <u val="none"/>
      <sz val="12"/>
      <color rgb="FF000000"/>
      <name val="Arial Cyr"/>
    </font>
    <font>
      <b val="0"/>
      <i val="0"/>
      <strike val="0"/>
      <u val="none"/>
      <sz val="12"/>
      <color rgb="FF000000"/>
      <name val="Times New Roman Cyr"/>
    </font>
    <font>
      <b val="0"/>
      <i val="1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Helv"/>
    </font>
    <font>
      <b val="0"/>
      <i val="0"/>
      <strike val="0"/>
      <u val="none"/>
      <sz val="29"/>
      <color rgb="FF000000"/>
      <name val="Times New Roman"/>
    </font>
    <font>
      <b val="0"/>
      <i val="0"/>
      <strike val="0"/>
      <u val="none"/>
      <sz val="21"/>
      <color rgb="FF000000"/>
      <name val="Arial Cyr"/>
    </font>
    <font>
      <b val="1"/>
      <i val="0"/>
      <strike val="0"/>
      <u val="none"/>
      <sz val="14"/>
      <color rgb="FF333333"/>
      <name val="Times New Roman"/>
    </font>
    <font>
      <b val="0"/>
      <i val="0"/>
      <strike val="0"/>
      <u val="none"/>
      <sz val="28"/>
      <color rgb="FF000000"/>
      <name val="Arial Cyr"/>
    </font>
    <font>
      <b val="0"/>
      <i val="0"/>
      <strike val="0"/>
      <u val="none"/>
      <sz val="28"/>
      <color rgb="FF000000"/>
      <name val="Helv"/>
    </font>
    <font>
      <b val="0"/>
      <i val="0"/>
      <strike val="0"/>
      <u val="none"/>
      <sz val="30"/>
      <color rgb="FF000000"/>
      <name val="Times New Roman"/>
    </font>
    <font>
      <b val="0"/>
      <i val="0"/>
      <strike val="0"/>
      <u val="none"/>
      <sz val="20"/>
      <color rgb="FF000000"/>
      <name val="Times New Roman"/>
    </font>
    <font>
      <b val="0"/>
      <i val="0"/>
      <strike val="0"/>
      <u val="none"/>
      <sz val="20"/>
      <color rgb="FF000000"/>
      <name val="Helv"/>
    </font>
    <font>
      <b val="0"/>
      <i val="0"/>
      <strike val="0"/>
      <u val="none"/>
      <sz val="21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1"/>
      <i val="1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21"/>
      <color rgb="FF000000"/>
      <name val="Times New Roman Cyr"/>
    </font>
    <font>
      <b val="0"/>
      <i val="0"/>
      <strike val="0"/>
      <u val="none"/>
      <sz val="14"/>
      <color rgb="FF000000"/>
      <name val="Calibri"/>
    </font>
    <font>
      <b val="1"/>
      <i val="1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0"/>
      <i val="0"/>
      <strike val="0"/>
      <u val="singl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0"/>
      <i val="0"/>
      <strike val="0"/>
      <u val="none"/>
      <sz val="19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0"/>
      <color rgb="FFFFFFFF"/>
      <name val="Times New Roman"/>
    </font>
    <font>
      <b val="0"/>
      <i val="0"/>
      <strike val="0"/>
      <u val="none"/>
      <sz val="10"/>
      <color rgb="FFFFFFFF"/>
      <name val="Times New Roman"/>
    </font>
    <font>
      <b val="0"/>
      <i val="0"/>
      <strike val="0"/>
      <u val="none"/>
      <sz val="10"/>
      <color rgb="FFFFFFFF"/>
      <name val="Arial Cyr"/>
    </font>
    <font>
      <b val="0"/>
      <i val="1"/>
      <strike val="0"/>
      <u val="none"/>
      <sz val="10"/>
      <color rgb="FFFFFFFF"/>
      <name val="Times New Roman"/>
    </font>
    <font>
      <b val="0"/>
      <i val="0"/>
      <strike val="0"/>
      <u val="none"/>
      <sz val="26"/>
      <color rgb="FF000000"/>
      <name val="Times New Roman"/>
    </font>
    <font>
      <b val="0"/>
      <i val="0"/>
      <strike val="0"/>
      <u val="none"/>
      <sz val="36"/>
      <color rgb="FF000000"/>
      <name val="Times New Roman"/>
    </font>
    <font>
      <b val="0"/>
      <i val="0"/>
      <strike val="0"/>
      <u val="none"/>
      <sz val="36"/>
      <color rgb="FF000000"/>
      <name val="Helv"/>
    </font>
    <font>
      <b val="0"/>
      <i val="0"/>
      <strike val="0"/>
      <u val="none"/>
      <sz val="30"/>
      <color rgb="FF000000"/>
      <name val="Helv"/>
    </font>
    <font>
      <b val="0"/>
      <i val="0"/>
      <strike val="0"/>
      <u val="none"/>
      <sz val="30"/>
      <color rgb="FF000000"/>
      <name val="Arial Cyr"/>
    </font>
    <font>
      <b val="0"/>
      <i val="0"/>
      <strike val="0"/>
      <u val="none"/>
      <sz val="22"/>
      <color rgb="FF000000"/>
      <name val="Times New Roman Cyr"/>
    </font>
    <font>
      <b val="1"/>
      <i val="0"/>
      <strike val="0"/>
      <u val="none"/>
      <sz val="22"/>
      <color rgb="FF000000"/>
      <name val="Times New Roman Cyr"/>
    </font>
    <font>
      <b val="1"/>
      <i val="0"/>
      <strike val="0"/>
      <u val="none"/>
      <sz val="13"/>
      <color rgb="FF333333"/>
      <name val="Times New Roman"/>
    </font>
    <font>
      <b val="1"/>
      <i val="0"/>
      <strike val="0"/>
      <u val="none"/>
      <sz val="22"/>
      <color rgb="FF000000"/>
      <name val="Times New Roman"/>
    </font>
    <font>
      <b val="1"/>
      <i val="0"/>
      <strike val="0"/>
      <u val="single"/>
      <sz val="16"/>
      <color rgb="FF000000"/>
      <name val="Times New Roman"/>
    </font>
    <font>
      <b val="0"/>
      <i val="0"/>
      <strike val="0"/>
      <u val="none"/>
      <vertAlign val="superscript"/>
      <sz val="14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28"/>
      <color rgb="FF000000"/>
      <name val="Times New Roman"/>
    </font>
    <font>
      <b val="1"/>
      <i val="0"/>
      <strike val="0"/>
      <u val="none"/>
      <sz val="10"/>
      <color rgb="FF000000"/>
      <name val="Helv"/>
    </font>
    <font>
      <b val="1"/>
      <i val="0"/>
      <strike val="0"/>
      <u val="single"/>
      <sz val="18"/>
      <color rgb="FF000000"/>
      <name val="Times New Roman"/>
    </font>
    <font>
      <b val="0"/>
      <i val="0"/>
      <strike val="0"/>
      <u val="none"/>
      <sz val="16"/>
      <color rgb="FF000000"/>
      <name val="Arial Cyr"/>
    </font>
    <font>
      <b val="1"/>
      <i val="0"/>
      <strike val="0"/>
      <u val="none"/>
      <sz val="16"/>
      <color rgb="FF000000"/>
      <name val="Arial Cyr"/>
    </font>
    <font>
      <b val="0"/>
      <i val="0"/>
      <strike val="0"/>
      <u val="none"/>
      <vertAlign val="superscript"/>
      <sz val="20"/>
      <color rgb="FF000000"/>
      <name val="Times New Roman"/>
    </font>
    <font>
      <b val="1"/>
      <i val="0"/>
      <strike val="0"/>
      <u val="single"/>
      <sz val="20"/>
      <color rgb="FF000000"/>
      <name val="Times New Roman"/>
    </font>
    <font>
      <b val="1"/>
      <i val="0"/>
      <strike val="0"/>
      <u val="none"/>
      <sz val="20"/>
      <color rgb="FF000000"/>
      <name val="Arial Cyr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FFFF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52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1" fillId="0" borderId="0" applyFont="1" applyNumberFormat="1" applyFill="0" applyBorder="0" applyAlignment="1" applyProtection="true">
      <alignment horizontal="general" vertical="top" textRotation="0" wrapText="true" shrinkToFit="false"/>
      <protection hidden="false"/>
    </xf>
    <xf xfId="0" fontId="4" numFmtId="49" fillId="0" borderId="0" applyFont="1" applyNumberFormat="1" applyFill="0" applyBorder="0" applyAlignment="1" applyProtection="true">
      <alignment horizontal="general" vertical="top" textRotation="0" wrapText="tru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49" fillId="0" borderId="0" applyFont="1" applyNumberFormat="1" applyFill="0" applyBorder="0" applyAlignment="1" applyProtection="true">
      <alignment horizontal="general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5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8" numFmtId="2" fillId="0" borderId="0" applyFont="1" applyNumberFormat="1" applyFill="0" applyBorder="0" applyAlignment="1" applyProtection="true">
      <alignment horizontal="general" vertical="center" textRotation="0" wrapText="true" shrinkToFit="false"/>
      <protection hidden="false"/>
    </xf>
    <xf xfId="0" fontId="5" numFmtId="2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5" numFmtId="3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9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4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5" numFmtId="0" fillId="0" borderId="0" applyFont="1" applyNumberFormat="0" applyFill="0" applyBorder="0" applyAlignment="1" applyProtection="true">
      <alignment horizontal="left" vertical="bottom" textRotation="0" wrapText="false" shrinkToFit="false" indent="1"/>
      <protection hidden="false"/>
    </xf>
    <xf xfId="0" fontId="1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5" numFmtId="0" fillId="0" borderId="2" applyFont="1" applyNumberFormat="0" applyFill="0" applyBorder="1" applyAlignment="1" applyProtection="true">
      <alignment horizontal="right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7" numFmtId="0" fillId="2" borderId="1" applyFont="1" applyNumberFormat="0" applyFill="1" applyBorder="1" applyAlignment="1" applyProtection="true">
      <alignment horizontal="right" vertical="bottom" textRotation="0" wrapText="true" shrinkToFit="false"/>
      <protection hidden="false"/>
    </xf>
    <xf xfId="0" fontId="17" numFmtId="0" fillId="2" borderId="1" applyFont="1" applyNumberFormat="0" applyFill="1" applyBorder="1" applyAlignment="1" applyProtection="true">
      <alignment horizontal="left" vertical="bottom" textRotation="0" wrapText="true" shrinkToFit="false"/>
      <protection hidden="false"/>
    </xf>
    <xf xfId="0" fontId="3" numFmtId="2" fillId="2" borderId="1" applyFont="1" applyNumberFormat="1" applyFill="1" applyBorder="1" applyAlignment="1" applyProtection="true">
      <alignment horizontal="right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8" numFmtId="0" fillId="0" borderId="1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3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8" numFmtId="0" fillId="3" borderId="1" applyFont="1" applyNumberFormat="0" applyFill="1" applyBorder="1" applyAlignment="1" applyProtection="true">
      <alignment horizontal="left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9" numFmtId="0" fillId="0" borderId="1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2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8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8" numFmtId="0" fillId="0" borderId="1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2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2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2" numFmtId="0" fillId="0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4" numFmtId="0" fillId="0" borderId="0" applyFont="1" applyNumberFormat="0" applyFill="0" applyBorder="0" applyAlignment="1" applyProtection="true">
      <alignment horizontal="general" vertical="bottom" textRotation="0" wrapText="true" shrinkToFit="true"/>
      <protection hidden="false"/>
    </xf>
    <xf xfId="0" fontId="6" numFmtId="0" fillId="0" borderId="0" applyFont="1" applyNumberFormat="0" applyFill="0" applyBorder="0" applyAlignment="1" applyProtection="true">
      <alignment horizontal="general" vertical="bottom" textRotation="0" wrapText="false" shrinkToFit="true"/>
      <protection hidden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3" numFmtId="4" fillId="3" borderId="1" applyFont="1" applyNumberFormat="1" applyFill="1" applyBorder="1" applyAlignment="1" applyProtection="true">
      <alignment horizontal="right" vertical="bottom" textRotation="0" wrapText="tru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2" numFmtId="4" fillId="3" borderId="1" applyFont="1" applyNumberFormat="1" applyFill="1" applyBorder="1" applyAlignment="1" applyProtection="true">
      <alignment horizontal="righ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3" numFmtId="49" fillId="0" borderId="1" applyFont="1" applyNumberFormat="1" applyFill="0" applyBorder="1" applyAlignment="1" applyProtection="true">
      <alignment horizontal="center" vertical="top" textRotation="0" wrapText="true" shrinkToFit="false"/>
      <protection locked="false" hidden="false"/>
    </xf>
    <xf xfId="0" fontId="3" numFmtId="49" fillId="0" borderId="1" applyFont="1" applyNumberFormat="1" applyFill="0" applyBorder="1" applyAlignment="1" applyProtection="true">
      <alignment horizontal="general" vertical="top" textRotation="0" wrapText="true" shrinkToFit="false"/>
      <protection locked="false" hidden="false"/>
    </xf>
    <xf xfId="0" fontId="3" numFmtId="49" fillId="0" borderId="1" applyFont="1" applyNumberFormat="1" applyFill="0" applyBorder="1" applyAlignment="1" applyProtection="true">
      <alignment horizontal="justify" vertical="top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center" vertical="top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justify" vertical="top" textRotation="0" wrapText="tru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2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2" fillId="0" borderId="0" applyFont="1" applyNumberFormat="1" applyFill="0" applyBorder="0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2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3" numFmtId="3" fillId="0" borderId="1" applyFont="1" applyNumberFormat="1" applyFill="0" applyBorder="1" applyAlignment="1" applyProtection="true">
      <alignment horizontal="center" vertical="center" textRotation="0" wrapText="true" shrinkToFit="false"/>
      <protection locked="false" hidden="false"/>
    </xf>
    <xf xfId="0" fontId="3" numFmtId="3" fillId="0" borderId="1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2" numFmtId="49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26" numFmtId="49" fillId="0" borderId="0" applyFont="1" applyNumberFormat="1" applyFill="0" applyBorder="0" applyAlignment="1" applyProtection="true">
      <alignment horizontal="general" vertical="top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49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26" numFmtId="49" fillId="0" borderId="0" applyFont="1" applyNumberFormat="1" applyFill="0" applyBorder="0" applyAlignment="1" applyProtection="true">
      <alignment horizontal="general" vertical="top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49" fillId="0" borderId="1" applyFont="1" applyNumberFormat="1" applyFill="0" applyBorder="1" applyAlignment="1" applyProtection="true">
      <alignment horizontal="center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3" numFmtId="49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49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7" numFmtId="4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28" numFmtId="4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left" vertical="bottom" textRotation="0" wrapText="true" shrinkToFit="true"/>
      <protection locked="false" hidden="false"/>
    </xf>
    <xf xfId="0" fontId="3" numFmtId="49" fillId="0" borderId="1" applyFont="1" applyNumberFormat="1" applyFill="0" applyBorder="1" applyAlignment="1" applyProtection="true">
      <alignment horizontal="left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left" vertical="bottom" textRotation="0" wrapText="true" shrinkToFit="false"/>
      <protection locked="false" hidden="false"/>
    </xf>
    <xf xfId="0" fontId="3" numFmtId="0" fillId="0" borderId="3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0" fillId="0" borderId="3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2" numFmtId="2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29" numFmtId="49" fillId="0" borderId="1" applyFont="1" applyNumberFormat="1" applyFill="0" applyBorder="1" applyAlignment="1" applyProtection="true">
      <alignment horizontal="left" vertical="bottom" textRotation="0" wrapText="fals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left" vertical="bottom" textRotation="0" wrapText="false" shrinkToFit="false"/>
      <protection locked="false" hidden="false"/>
    </xf>
    <xf xfId="0" fontId="28" numFmtId="4" fillId="0" borderId="1" applyFont="1" applyNumberFormat="1" applyFill="0" applyBorder="1" applyAlignment="1" applyProtection="true">
      <alignment horizontal="left" vertical="bottom" textRotation="0" wrapText="true" shrinkToFit="true"/>
      <protection locked="false" hidden="false"/>
    </xf>
    <xf xfId="0" fontId="2" numFmtId="4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5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3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center" textRotation="0" wrapText="false" shrinkToFit="false"/>
      <protection locked="false" hidden="false"/>
    </xf>
    <xf xfId="0" fontId="15" numFmtId="4" fillId="0" borderId="1" applyFont="1" applyNumberFormat="1" applyFill="0" applyBorder="1" applyAlignment="1" applyProtection="true">
      <alignment horizontal="center" vertical="center" textRotation="0" wrapText="false" shrinkToFit="false"/>
      <protection locked="false"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3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6" numFmtId="49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16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6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16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32" numFmtId="0" fillId="4" borderId="1" applyFont="1" applyNumberFormat="0" applyFill="1" applyBorder="1" applyAlignment="1" applyProtection="true">
      <alignment horizontal="general" vertical="bottom" textRotation="0" wrapText="true" shrinkToFit="false"/>
      <protection hidden="false"/>
    </xf>
    <xf xfId="0" fontId="3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3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2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5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8" numFmtId="0" fillId="0" borderId="1" applyFont="1" applyNumberFormat="0" applyFill="0" applyBorder="1" applyAlignment="1" applyProtection="true">
      <alignment horizontal="general" vertical="center" textRotation="0" wrapText="true" shrinkToFit="false"/>
      <protection locked="false" hidden="false"/>
    </xf>
    <xf xfId="0" fontId="28" numFmtId="4" fillId="0" borderId="1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2" numFmtId="0" fillId="0" borderId="1" applyFont="1" applyNumberFormat="0" applyFill="0" applyBorder="1" applyAlignment="1" applyProtection="true">
      <alignment horizontal="general" vertical="center" textRotation="0" wrapText="false" shrinkToFit="false"/>
      <protection locked="false" hidden="false"/>
    </xf>
    <xf xfId="0" fontId="36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37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38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38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5" numFmtId="0" fillId="3" borderId="1" applyFont="1" applyNumberFormat="0" applyFill="1" applyBorder="1" applyAlignment="1" applyProtection="true">
      <alignment horizontal="center" vertical="center" textRotation="0" wrapText="false" shrinkToFit="false"/>
      <protection locked="false" hidden="false"/>
    </xf>
    <xf xfId="0" fontId="2" numFmtId="4" fillId="3" borderId="1" applyFont="1" applyNumberFormat="1" applyFill="1" applyBorder="1" applyAlignment="1" applyProtection="true">
      <alignment horizontal="left" vertical="bottom" textRotation="0" wrapText="true" shrinkToFit="false"/>
      <protection locked="false" hidden="false"/>
    </xf>
    <xf xfId="0" fontId="3" numFmtId="4" fillId="3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2" numFmtId="4" fillId="3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3" numFmtId="4" fillId="3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3" numFmtId="4" fillId="3" borderId="1" applyFont="1" applyNumberFormat="1" applyFill="1" applyBorder="1" applyAlignment="1" applyProtection="true">
      <alignment horizontal="general" vertical="bottom" textRotation="0" wrapText="true" shrinkToFit="false"/>
      <protection locked="false" hidden="false"/>
    </xf>
    <xf xfId="0" fontId="2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left" vertical="bottom" textRotation="0" wrapText="true" shrinkToFit="false"/>
      <protection locked="false" hidden="false"/>
    </xf>
    <xf xfId="0" fontId="6" numFmtId="0" fillId="0" borderId="4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28" numFmtId="0" fillId="0" borderId="1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6" numFmtId="0" fillId="0" borderId="1" applyFont="1" applyNumberFormat="0" applyFill="0" applyBorder="1" applyAlignment="1" applyProtection="true">
      <alignment horizontal="left" vertical="bottom" textRotation="0" wrapText="true" shrinkToFit="false"/>
      <protection locked="false" hidden="false"/>
    </xf>
    <xf xfId="0" fontId="39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40" numFmtId="2" fillId="0" borderId="1" applyFont="1" applyNumberFormat="1" applyFill="0" applyBorder="1" applyAlignment="1" applyProtection="true">
      <alignment horizontal="justify" vertical="bottom" textRotation="0" wrapText="true" shrinkToFit="false"/>
      <protection locked="false" hidden="false"/>
    </xf>
    <xf xfId="0" fontId="40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23" numFmtId="0" fillId="0" borderId="1" applyFont="1" applyNumberFormat="0" applyFill="0" applyBorder="1" applyAlignment="1" applyProtection="true">
      <alignment horizontal="left" vertical="center" textRotation="0" wrapText="true" shrinkToFit="false"/>
      <protection locked="false" hidden="false"/>
    </xf>
    <xf xfId="0" fontId="11" numFmtId="4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6" numFmtId="0" fillId="0" borderId="5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23" numFmtId="0" fillId="0" borderId="4" applyFont="1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6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16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41" numFmtId="0" fillId="0" borderId="1" applyFont="1" applyNumberFormat="0" applyFill="0" applyBorder="1" applyAlignment="1" applyProtection="true">
      <alignment horizontal="left" vertical="center" textRotation="0" wrapText="true" shrinkToFit="false"/>
      <protection locked="false" hidden="false"/>
    </xf>
    <xf xfId="0" fontId="16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4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40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7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7" numFmtId="2" fillId="4" borderId="1" applyFont="1" applyNumberFormat="1" applyFill="1" applyBorder="1" applyAlignment="1" applyProtection="true">
      <alignment horizontal="justify" vertical="bottom" textRotation="0" wrapText="true" shrinkToFit="false"/>
      <protection locked="false" hidden="false"/>
    </xf>
    <xf xfId="0" fontId="17" numFmtId="4" fillId="4" borderId="1" applyFont="1" applyNumberFormat="1" applyFill="1" applyBorder="1" applyAlignment="1" applyProtection="true">
      <alignment horizontal="right" vertical="bottom" textRotation="0" wrapText="true" shrinkToFit="false"/>
      <protection locked="false" hidden="false"/>
    </xf>
    <xf xfId="0" fontId="40" numFmtId="4" fillId="3" borderId="1" applyFont="1" applyNumberFormat="1" applyFill="1" applyBorder="1" applyAlignment="1" applyProtection="true">
      <alignment horizontal="right" vertical="bottom" textRotation="0" wrapText="true" shrinkToFit="false"/>
      <protection locked="false" hidden="false"/>
    </xf>
    <xf xfId="0" fontId="1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5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8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3" numFmtId="165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43" numFmtId="0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5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false"/>
    </xf>
    <xf xfId="0" fontId="15" numFmtId="4" fillId="3" borderId="0" applyFont="1" applyNumberFormat="1" applyFill="1" applyBorder="0" applyAlignment="0" applyProtection="true">
      <alignment horizontal="general" vertical="bottom" textRotation="0" wrapText="false" shrinkToFit="false"/>
      <protection hidden="false"/>
    </xf>
    <xf xfId="0" fontId="15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false"/>
    </xf>
    <xf xfId="0" fontId="15" numFmtId="0" fillId="3" borderId="0" applyFont="1" applyNumberFormat="0" applyFill="1" applyBorder="0" applyAlignment="1" applyProtection="true">
      <alignment horizontal="center" vertical="bottom" textRotation="0" wrapText="false" shrinkToFit="false"/>
      <protection hidden="false"/>
    </xf>
    <xf xfId="0" fontId="44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false"/>
    </xf>
    <xf xfId="0" fontId="15" numFmtId="0" fillId="3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15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45" numFmtId="0" fillId="3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46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45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17" numFmtId="0" fillId="3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17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45" numFmtId="0" fillId="3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45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17" numFmtId="0" fillId="3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17" numFmtId="49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15" numFmtId="0" fillId="3" borderId="0" applyFont="1" applyNumberFormat="0" applyFill="1" applyBorder="0" applyAlignment="1" applyProtection="true">
      <alignment horizontal="right" vertical="center" textRotation="0" wrapText="false" shrinkToFit="false"/>
      <protection hidden="false"/>
    </xf>
    <xf xfId="0" fontId="17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false"/>
    </xf>
    <xf xfId="0" fontId="47" numFmtId="49" fillId="3" borderId="0" applyFont="1" applyNumberFormat="1" applyFill="1" applyBorder="0" applyAlignment="1" applyProtection="true">
      <alignment horizontal="center" vertical="center" textRotation="0" wrapText="false" shrinkToFit="false"/>
      <protection hidden="false"/>
    </xf>
    <xf xfId="0" fontId="15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false"/>
    </xf>
    <xf xfId="0" fontId="15" numFmtId="3" fillId="3" borderId="0" applyFont="1" applyNumberFormat="1" applyFill="1" applyBorder="0" applyAlignment="1" applyProtection="true">
      <alignment horizontal="center" vertical="bottom" textRotation="0" wrapText="false" shrinkToFit="false"/>
      <protection hidden="false"/>
    </xf>
    <xf xfId="0" fontId="38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false"/>
    </xf>
    <xf xfId="0" fontId="38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8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48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 hidden="false"/>
    </xf>
    <xf xfId="0" fontId="48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48" numFmtId="0" fillId="0" borderId="0" applyFont="1" applyNumberFormat="0" applyFill="0" applyBorder="0" applyAlignment="1" applyProtection="true">
      <alignment horizontal="general" vertical="center" textRotation="0" wrapText="false" shrinkToFit="false"/>
      <protection locked="false"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4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 hidden="false"/>
    </xf>
    <xf xfId="0" fontId="48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 hidden="false"/>
    </xf>
    <xf xfId="0" fontId="49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49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 hidden="false"/>
    </xf>
    <xf xfId="0" fontId="1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5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5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5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7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5" numFmtId="0" fillId="0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17" numFmtId="49" fillId="0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5" numFmtId="0" fillId="0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15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50" numFmtId="0" fillId="0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50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3" numFmtId="49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5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52" numFmtId="49" fillId="0" borderId="1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5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52" numFmtId="0" fillId="0" borderId="1" applyFont="1" applyNumberFormat="0" applyFill="0" applyBorder="1" applyAlignment="1" applyProtection="true">
      <alignment horizontal="left" vertical="bottom" textRotation="0" wrapText="true" shrinkToFit="false"/>
      <protection locked="false" hidden="false"/>
    </xf>
    <xf xfId="0" fontId="53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52" numFmtId="49" fillId="0" borderId="1" applyFont="1" applyNumberFormat="1" applyFill="0" applyBorder="1" applyAlignment="1" applyProtection="true">
      <alignment horizontal="center" vertical="bottom" textRotation="0" wrapText="true" shrinkToFit="false"/>
      <protection locked="false" hidden="false"/>
    </xf>
    <xf xfId="0" fontId="52" numFmtId="0" fillId="0" borderId="1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52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 hidden="false"/>
    </xf>
    <xf xfId="0" fontId="54" numFmtId="0" fillId="0" borderId="1" applyFont="1" applyNumberFormat="0" applyFill="0" applyBorder="1" applyAlignment="1" applyProtection="true">
      <alignment horizontal="left" vertical="bottom" textRotation="0" wrapText="false" shrinkToFit="false"/>
      <protection locked="false" hidden="false"/>
    </xf>
    <xf xfId="0" fontId="55" numFmtId="0" fillId="0" borderId="1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3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52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53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 hidden="false"/>
    </xf>
    <xf xfId="0" fontId="52" numFmtId="0" fillId="0" borderId="1" applyFont="1" applyNumberFormat="0" applyFill="0" applyBorder="1" applyAlignment="1" applyProtection="true">
      <alignment horizontal="left" vertical="bottom" textRotation="0" wrapText="false" shrinkToFit="false"/>
      <protection locked="false" hidden="false"/>
    </xf>
    <xf xfId="0" fontId="55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53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 hidden="false"/>
    </xf>
    <xf xfId="0" fontId="53" numFmtId="0" fillId="0" borderId="1" applyFont="1" applyNumberFormat="0" applyFill="0" applyBorder="1" applyAlignment="1" applyProtection="true">
      <alignment horizontal="left" vertical="bottom" textRotation="0" wrapText="false" shrinkToFit="false"/>
      <protection locked="false" hidden="false"/>
    </xf>
    <xf xfId="0" fontId="55" numFmtId="0" fillId="0" borderId="1" applyFont="1" applyNumberFormat="0" applyFill="0" applyBorder="1" applyAlignment="1" applyProtection="true">
      <alignment horizontal="left" vertical="center" textRotation="0" wrapText="true" shrinkToFit="false"/>
      <protection locked="false" hidden="false"/>
    </xf>
    <xf xfId="0" fontId="53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3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9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9" numFmtId="4" fillId="0" borderId="1" applyFont="1" applyNumberFormat="1" applyFill="0" applyBorder="1" applyAlignment="0" applyProtection="true">
      <alignment horizontal="general" vertical="bottom" textRotation="0" wrapText="false" shrinkToFit="false"/>
      <protection locked="false" hidden="false"/>
    </xf>
    <xf xfId="0" fontId="3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49" fillId="0" borderId="1" applyFont="1" applyNumberFormat="1" applyFill="0" applyBorder="1" applyAlignment="1" applyProtection="true">
      <alignment horizontal="center" vertical="center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center" vertical="center" textRotation="0" wrapText="true" shrinkToFit="false"/>
      <protection locked="false" hidden="false"/>
    </xf>
    <xf xfId="0" fontId="2" numFmtId="49" fillId="0" borderId="1" applyFont="1" applyNumberFormat="1" applyFill="0" applyBorder="1" applyAlignment="1" applyProtection="true">
      <alignment horizontal="general" vertical="bottom" textRotation="0" wrapText="true" shrinkToFit="false"/>
      <protection locked="false" hidden="false"/>
    </xf>
    <xf xfId="0" fontId="56" numFmtId="3" fillId="3" borderId="0" applyFont="1" applyNumberFormat="1" applyFill="1" applyBorder="0" applyAlignment="1" applyProtection="true">
      <alignment horizontal="left" vertical="bottom" textRotation="0" wrapText="false" shrinkToFit="false"/>
      <protection hidden="false"/>
    </xf>
    <xf xfId="0" fontId="26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center" vertical="center" textRotation="0" wrapText="false" shrinkToFit="false"/>
      <protection locked="false" hidden="false"/>
    </xf>
    <xf xfId="0" fontId="57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58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9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61" numFmtId="165" fillId="0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62" numFmtId="165" fillId="0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61" numFmtId="0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2" numFmtId="4" fillId="3" borderId="1" applyFont="1" applyNumberFormat="1" applyFill="1" applyBorder="1" applyAlignment="1" applyProtection="true">
      <alignment horizontal="right" vertical="center" textRotation="0" wrapText="true" shrinkToFit="false"/>
      <protection hidden="false"/>
    </xf>
    <xf xfId="0" fontId="3" numFmtId="4" fillId="3" borderId="1" applyFont="1" applyNumberFormat="1" applyFill="1" applyBorder="1" applyAlignment="1" applyProtection="true">
      <alignment horizontal="right" vertical="center" textRotation="0" wrapText="tru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3" numFmtId="0" fillId="3" borderId="1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true" shrinkToFit="tru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 hidden="false"/>
    </xf>
    <xf xfId="0" fontId="17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5" numFmtId="0" fillId="0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9" numFmtId="49" fillId="0" borderId="0" applyFont="1" applyNumberFormat="1" applyFill="0" applyBorder="0" applyAlignment="1" applyProtection="true">
      <alignment horizontal="center" vertical="top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6" numFmtId="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6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 hidden="false"/>
    </xf>
    <xf xfId="0" fontId="17" numFmtId="4" fillId="3" borderId="1" applyFont="1" applyNumberFormat="1" applyFill="1" applyBorder="1" applyAlignment="1" applyProtection="true">
      <alignment horizontal="right" vertical="bottom" textRotation="0" wrapText="tru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2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2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3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2" numFmtId="166" fillId="3" borderId="1" applyFont="1" applyNumberFormat="1" applyFill="1" applyBorder="1" applyAlignment="1" applyProtection="true">
      <alignment horizontal="right" vertical="bottom" textRotation="0" wrapText="true" shrinkToFit="false"/>
      <protection hidden="false"/>
    </xf>
    <xf xfId="0" fontId="49" numFmtId="0" fillId="3" borderId="1" applyFont="1" applyNumberFormat="0" applyFill="1" applyBorder="1" applyAlignment="1" applyProtection="true">
      <alignment horizontal="center" vertical="bottom" textRotation="0" wrapText="true" shrinkToFit="false"/>
      <protection locked="false" hidden="false"/>
    </xf>
    <xf xfId="0" fontId="48" numFmtId="0" fillId="3" borderId="1" applyFont="1" applyNumberFormat="0" applyFill="1" applyBorder="1" applyAlignment="1" applyProtection="true">
      <alignment horizontal="center" vertical="bottom" textRotation="0" wrapText="true" shrinkToFit="false"/>
      <protection locked="false" hidden="false"/>
    </xf>
    <xf xfId="0" fontId="15" numFmtId="0" fillId="3" borderId="1" applyFont="1" applyNumberFormat="0" applyFill="1" applyBorder="1" applyAlignment="1" applyProtection="true">
      <alignment horizontal="center" vertical="bottom" textRotation="0" wrapText="true" shrinkToFit="false"/>
      <protection locked="false" hidden="false"/>
    </xf>
    <xf xfId="0" fontId="48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63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63" numFmtId="0" fillId="0" borderId="1" applyFont="1" applyNumberFormat="0" applyFill="0" applyBorder="1" applyAlignment="1" applyProtection="true">
      <alignment horizontal="justify" vertical="bottom" textRotation="0" wrapText="false" shrinkToFit="false"/>
      <protection hidden="false"/>
    </xf>
    <xf xfId="0" fontId="19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40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2" numFmtId="0" fillId="3" borderId="1" applyFont="1" applyNumberFormat="0" applyFill="1" applyBorder="1" applyAlignment="1" applyProtection="true">
      <alignment horizontal="justify" vertical="bottom" textRotation="0" wrapText="true" shrinkToFit="false"/>
      <protection locked="false" hidden="false"/>
    </xf>
    <xf xfId="0" fontId="3" numFmtId="0" fillId="3" borderId="1" applyFont="1" applyNumberFormat="0" applyFill="1" applyBorder="1" applyAlignment="1" applyProtection="true">
      <alignment horizontal="justify" vertical="bottom" textRotation="0" wrapText="tru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2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17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32" numFmtId="0" fillId="4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8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6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2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7" numFmtId="1" fillId="4" borderId="1" applyFont="1" applyNumberFormat="1" applyFill="1" applyBorder="1" applyAlignment="1" applyProtection="true">
      <alignment horizontal="center" vertical="bottom" textRotation="0" wrapText="true" shrinkToFit="false"/>
      <protection locked="false" hidden="false"/>
    </xf>
    <xf xfId="0" fontId="40" numFmtId="1" fillId="0" borderId="1" applyFont="1" applyNumberFormat="1" applyFill="0" applyBorder="1" applyAlignment="1" applyProtection="true">
      <alignment horizontal="center" vertical="bottom" textRotation="0" wrapText="true" shrinkToFit="false"/>
      <protection locked="false" hidden="false"/>
    </xf>
    <xf xfId="0" fontId="3" numFmtId="1" fillId="0" borderId="1" applyFont="1" applyNumberFormat="1" applyFill="0" applyBorder="1" applyAlignment="1" applyProtection="true">
      <alignment horizontal="center" vertical="bottom" textRotation="0" wrapText="tru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 hidden="false"/>
    </xf>
    <xf xfId="0" fontId="17" numFmtId="4" fillId="4" borderId="1" applyFont="1" applyNumberFormat="1" applyFill="1" applyBorder="1" applyAlignment="1" applyProtection="true">
      <alignment horizontal="right" vertical="bottom" textRotation="0" wrapText="true" shrinkToFit="false"/>
      <protection hidden="false"/>
    </xf>
    <xf xfId="0" fontId="49" numFmtId="0" fillId="0" borderId="1" applyFont="1" applyNumberFormat="0" applyFill="0" applyBorder="1" applyAlignment="1" applyProtection="true">
      <alignment horizontal="justify" vertical="bottom" textRotation="0" wrapText="true" shrinkToFit="true"/>
      <protection locked="false" hidden="false"/>
    </xf>
    <xf xfId="0" fontId="3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3" numFmtId="4" fillId="0" borderId="1" applyFont="1" applyNumberFormat="1" applyFill="0" applyBorder="1" applyAlignment="1" applyProtection="true">
      <alignment horizontal="justify" vertical="bottom" textRotation="0" wrapText="true" shrinkToFit="false"/>
      <protection locked="false" hidden="false"/>
    </xf>
    <xf xfId="0" fontId="17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17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2" numFmtId="4" fillId="0" borderId="1" applyFont="1" applyNumberFormat="1" applyFill="0" applyBorder="1" applyAlignment="1" applyProtection="true">
      <alignment horizontal="justify" vertical="bottom" textRotation="0" wrapText="true" shrinkToFit="false"/>
      <protection locked="false" hidden="false"/>
    </xf>
    <xf xfId="0" fontId="28" numFmtId="4" fillId="0" borderId="1" applyFont="1" applyNumberFormat="1" applyFill="0" applyBorder="1" applyAlignment="1" applyProtection="true">
      <alignment horizontal="justify" vertical="bottom" textRotation="0" wrapText="true" shrinkToFit="false"/>
      <protection locked="false" hidden="false"/>
    </xf>
    <xf xfId="0" fontId="17" numFmtId="4" fillId="0" borderId="5" applyFont="1" applyNumberFormat="1" applyFill="0" applyBorder="1" applyAlignment="1" applyProtection="true">
      <alignment horizontal="justify" vertical="bottom" textRotation="0" wrapText="fals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7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5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7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17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7" numFmtId="2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7" numFmtId="4" fillId="0" borderId="1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7" numFmtId="4" fillId="0" borderId="1" applyFont="1" applyNumberFormat="1" applyFill="0" applyBorder="1" applyAlignment="1" applyProtection="true">
      <alignment horizontal="justify" vertical="bottom" textRotation="0" wrapText="true" shrinkToFit="false"/>
      <protection locked="false" hidden="false"/>
    </xf>
    <xf xfId="0" fontId="17" numFmtId="0" fillId="0" borderId="6" applyFont="1" applyNumberFormat="0" applyFill="0" applyBorder="1" applyAlignment="1" applyProtection="true">
      <alignment horizontal="justify" vertical="bottom" textRotation="0" wrapText="true" shrinkToFit="true"/>
      <protection hidden="false"/>
    </xf>
    <xf xfId="0" fontId="15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7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17" numFmtId="4" fillId="3" borderId="1" applyFont="1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0" numFmtId="0" fillId="0" borderId="7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20" numFmtId="4" fillId="0" borderId="7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6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6" numFmtId="0" fillId="0" borderId="2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0" borderId="2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6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49" fillId="0" borderId="5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" numFmtId="49" fillId="0" borderId="4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6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67" numFmtId="1" fillId="0" borderId="0" applyFont="1" applyNumberFormat="1" applyFill="0" applyBorder="0" applyAlignment="1" applyProtection="true">
      <alignment horizontal="center" vertical="bottom" textRotation="0" wrapText="true" shrinkToFit="false"/>
      <protection hidden="false"/>
    </xf>
    <xf xfId="0" fontId="36" numFmtId="4" fillId="0" borderId="0" applyFont="1" applyNumberFormat="1" applyFill="0" applyBorder="0" applyAlignment="1" applyProtection="true">
      <alignment horizontal="right" vertical="bottom" textRotation="0" wrapText="true" shrinkToFit="false"/>
      <protection hidden="false"/>
    </xf>
    <xf xfId="0" fontId="3" numFmtId="3" fillId="0" borderId="5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" numFmtId="3" fillId="0" borderId="4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36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68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9" numFmtId="0" fillId="0" borderId="2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7" numFmtId="4" fillId="0" borderId="5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17" numFmtId="4" fillId="0" borderId="6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17" numFmtId="4" fillId="0" borderId="4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14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9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6" numFmtId="49" fillId="0" borderId="6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69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4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4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4" numFmtId="0" fillId="0" borderId="9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70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5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5" numFmtId="3" fillId="3" borderId="0" applyFont="1" applyNumberFormat="1" applyFill="1" applyBorder="0" applyAlignment="1" applyProtection="true">
      <alignment horizontal="left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7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2" applyFont="1" applyNumberFormat="0" applyFill="0" applyBorder="1" applyAlignment="1" applyProtection="true">
      <alignment horizontal="left" vertical="top" textRotation="0" wrapText="false" shrinkToFit="false"/>
      <protection hidden="false"/>
    </xf>
    <xf xfId="0" fontId="35" numFmtId="4" fillId="0" borderId="7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35" numFmtId="0" fillId="0" borderId="7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35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35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5" numFmtId="0" fillId="0" borderId="7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5" numFmtId="0" fillId="3" borderId="0" applyFont="1" applyNumberFormat="0" applyFill="1" applyBorder="0" applyAlignment="1" applyProtection="true">
      <alignment horizontal="center" vertical="bottom" textRotation="0" wrapText="true" shrinkToFit="false"/>
      <protection hidden="false"/>
    </xf>
    <xf xfId="0" fontId="15" numFmtId="0" fillId="3" borderId="0" applyFont="1" applyNumberFormat="0" applyFill="1" applyBorder="0" applyAlignment="1" applyProtection="true">
      <alignment horizontal="left" vertical="bottom" textRotation="0" wrapText="fals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71" numFmtId="0" fillId="3" borderId="0" applyFont="1" applyNumberFormat="0" applyFill="1" applyBorder="0" applyAlignment="1" applyProtection="true">
      <alignment horizontal="left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64" numFmtId="0" fillId="3" borderId="0" applyFont="1" applyNumberFormat="0" applyFill="1" applyBorder="0" applyAlignment="1" applyProtection="true">
      <alignment horizontal="center" vertical="top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20" numFmtId="3" fillId="3" borderId="0" applyFont="1" applyNumberFormat="1" applyFill="1" applyBorder="0" applyAlignment="1" applyProtection="true">
      <alignment horizontal="left" vertical="bottom" textRotation="0" wrapText="false" shrinkToFit="false"/>
      <protection hidden="false"/>
    </xf>
    <xf xfId="0" fontId="61" numFmtId="165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64" numFmtId="0" fillId="3" borderId="0" applyFont="1" applyNumberFormat="0" applyFill="1" applyBorder="0" applyAlignment="1" applyProtection="true">
      <alignment horizontal="center" vertical="bottom" textRotation="0" wrapText="false" shrinkToFit="false"/>
      <protection hidden="false"/>
    </xf>
    <xf xfId="0" fontId="2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7" numFmtId="49" fillId="3" borderId="2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48" numFmtId="4" fillId="0" borderId="5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72" numFmtId="4" fillId="0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69" numFmtId="0" fillId="0" borderId="0" applyFont="1" applyNumberFormat="0" applyFill="0" applyBorder="0" applyAlignment="1" applyProtection="true">
      <alignment horizontal="center" vertical="bottom" textRotation="0" wrapText="true" shrinkToFit="true"/>
      <protection hidden="false"/>
    </xf>
    <xf xfId="0" fontId="15" numFmtId="0" fillId="0" borderId="1" applyFont="1" applyNumberFormat="0" applyFill="0" applyBorder="1" applyAlignment="1" applyProtection="true">
      <alignment horizontal="justify" vertical="center" textRotation="0" wrapText="true" shrinkToFit="false"/>
      <protection locked="false" hidden="false"/>
    </xf>
    <xf xfId="0" fontId="0" numFmtId="0" fillId="0" borderId="1" applyFont="0" applyNumberFormat="0" applyFill="0" applyBorder="1" applyAlignment="1" applyProtection="true">
      <alignment horizontal="justify" vertical="center" textRotation="0" wrapText="true" shrinkToFit="false"/>
      <protection locked="false" hidden="false"/>
    </xf>
    <xf xfId="0" fontId="49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49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48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72" numFmtId="0" fillId="0" borderId="1" applyFont="1" applyNumberFormat="0" applyFill="0" applyBorder="1" applyAlignment="1" applyProtection="true">
      <alignment horizontal="justify" vertical="bottom" textRotation="0" wrapText="false" shrinkToFit="false"/>
      <protection hidden="false"/>
    </xf>
    <xf xfId="0" fontId="48" numFmtId="4" fillId="0" borderId="5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48" numFmtId="4" fillId="0" borderId="4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48" numFmtId="0" fillId="0" borderId="5" applyFont="1" applyNumberFormat="0" applyFill="0" applyBorder="1" applyAlignment="1" applyProtection="true">
      <alignment horizontal="justify" vertical="bottom" textRotation="0" wrapText="true" shrinkToFit="false"/>
      <protection locked="false" hidden="false"/>
    </xf>
    <xf xfId="0" fontId="48" numFmtId="0" fillId="0" borderId="4" applyFont="1" applyNumberFormat="0" applyFill="0" applyBorder="1" applyAlignment="1" applyProtection="true">
      <alignment horizontal="justify" vertical="bottom" textRotation="0" wrapText="true" shrinkToFit="false"/>
      <protection locked="false" hidden="false"/>
    </xf>
    <xf xfId="0" fontId="15" numFmtId="0" fillId="0" borderId="1" applyFont="1" applyNumberFormat="0" applyFill="0" applyBorder="1" applyAlignment="1" applyProtection="true">
      <alignment horizontal="justify" vertical="bottom" textRotation="0" wrapText="true" shrinkToFit="false"/>
      <protection locked="false" hidden="false"/>
    </xf>
    <xf xfId="0" fontId="0" numFmtId="0" fillId="0" borderId="1" applyFont="0" applyNumberFormat="0" applyFill="0" applyBorder="1" applyAlignment="1" applyProtection="true">
      <alignment horizontal="justify" vertical="bottom" textRotation="0" wrapText="true" shrinkToFit="false"/>
      <protection hidden="false"/>
    </xf>
    <xf xfId="0" fontId="15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true" shrinkToFit="false"/>
      <protection hidden="false"/>
    </xf>
    <xf xfId="0" fontId="48" numFmtId="0" fillId="0" borderId="1" applyFont="1" applyNumberFormat="0" applyFill="0" applyBorder="1" applyAlignment="1" applyProtection="true">
      <alignment horizontal="left" vertical="top" textRotation="0" wrapText="false" shrinkToFit="false"/>
      <protection locked="false"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2" numFmtId="0" fillId="0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48" numFmtId="4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48" numFmtId="0" fillId="0" borderId="1" applyFont="1" applyNumberFormat="0" applyFill="0" applyBorder="1" applyAlignment="1" applyProtection="true">
      <alignment horizontal="justify" vertical="bottom" textRotation="0" wrapText="true" shrinkToFit="false"/>
      <protection locked="false" hidden="false"/>
    </xf>
    <xf xfId="0" fontId="72" numFmtId="0" fillId="0" borderId="1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 hidden="false"/>
    </xf>
    <xf xfId="0" fontId="2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8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48" numFmtId="4" fillId="0" borderId="1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72" numFmtId="0" fillId="0" borderId="1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49" numFmtId="0" fillId="0" borderId="5" applyFont="1" applyNumberFormat="0" applyFill="0" applyBorder="1" applyAlignment="1" applyProtection="true">
      <alignment horizontal="justify" vertical="bottom" textRotation="0" wrapText="true" shrinkToFit="false"/>
      <protection locked="false" hidden="false"/>
    </xf>
    <xf xfId="0" fontId="73" numFmtId="0" fillId="0" borderId="4" applyFont="1" applyNumberFormat="0" applyFill="0" applyBorder="1" applyAlignment="1" applyProtection="true">
      <alignment horizontal="justify" vertical="bottom" textRotation="0" wrapText="true" shrinkToFit="false"/>
      <protection hidden="false"/>
    </xf>
    <xf xfId="0" fontId="49" numFmtId="4" fillId="0" borderId="5" applyFont="1" applyNumberFormat="1" applyFill="0" applyBorder="1" applyAlignment="1" applyProtection="true">
      <alignment horizontal="right" vertical="bottom" textRotation="0" wrapText="true" shrinkToFit="false"/>
      <protection locked="false" hidden="false"/>
    </xf>
    <xf xfId="0" fontId="73" numFmtId="0" fillId="0" borderId="4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48" numFmtId="2" fillId="0" borderId="5" applyFont="1" applyNumberFormat="1" applyFill="0" applyBorder="1" applyAlignment="1" applyProtection="true">
      <alignment horizontal="right" vertical="center" textRotation="0" wrapText="true" shrinkToFit="true"/>
      <protection locked="false" hidden="false"/>
    </xf>
    <xf xfId="0" fontId="48" numFmtId="2" fillId="0" borderId="4" applyFont="1" applyNumberFormat="1" applyFill="0" applyBorder="1" applyAlignment="1" applyProtection="true">
      <alignment horizontal="right" vertical="center" textRotation="0" wrapText="true" shrinkToFit="true"/>
      <protection locked="false"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49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73" numFmtId="0" fillId="0" borderId="1" applyFont="1" applyNumberFormat="0" applyFill="0" applyBorder="1" applyAlignment="1" applyProtection="true">
      <alignment horizontal="justify" vertical="bottom" textRotation="0" wrapText="false" shrinkToFit="false"/>
      <protection locked="false" hidden="false"/>
    </xf>
    <xf xfId="0" fontId="49" numFmtId="2" fillId="0" borderId="1" applyFont="1" applyNumberFormat="1" applyFill="0" applyBorder="1" applyAlignment="1" applyProtection="true">
      <alignment horizontal="left" vertical="center" textRotation="0" wrapText="true" shrinkToFit="false"/>
      <protection locked="false" hidden="false"/>
    </xf>
    <xf xfId="0" fontId="48" numFmtId="2" fillId="0" borderId="5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48" numFmtId="2" fillId="0" borderId="4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67" numFmtId="0" fillId="0" borderId="7" applyFont="1" applyNumberFormat="0" applyFill="0" applyBorder="1" applyAlignment="1" applyProtection="true">
      <alignment horizontal="left" vertical="bottom" textRotation="0" wrapText="false" shrinkToFit="false"/>
      <protection locked="false" hidden="false"/>
    </xf>
    <xf xfId="0" fontId="48" numFmtId="2" fillId="0" borderId="1" applyFont="1" applyNumberFormat="1" applyFill="0" applyBorder="1" applyAlignment="1" applyProtection="true">
      <alignment horizontal="right" vertical="bottom" textRotation="0" wrapText="false" shrinkToFit="false"/>
      <protection locked="false" hidden="false"/>
    </xf>
    <xf xfId="0" fontId="7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67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49" numFmtId="0" fillId="0" borderId="1" applyFont="1" applyNumberFormat="0" applyFill="0" applyBorder="1" applyAlignment="1" applyProtection="true">
      <alignment horizontal="center" vertical="center" textRotation="0" wrapText="true" shrinkToFit="true"/>
      <protection hidden="false"/>
    </xf>
    <xf xfId="0" fontId="22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7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7" numFmtId="0" fillId="0" borderId="1" applyFont="1" applyNumberFormat="0" applyFill="0" applyBorder="1" applyAlignment="1" applyProtection="true">
      <alignment horizontal="center" vertical="center" textRotation="0" wrapText="true" shrinkToFit="true"/>
      <protection locked="false" hidden="false"/>
    </xf>
    <xf xfId="0" fontId="49" numFmtId="0" fillId="0" borderId="1" applyFont="1" applyNumberFormat="0" applyFill="0" applyBorder="1" applyAlignment="1" applyProtection="true">
      <alignment horizontal="left" vertical="top" textRotation="0" wrapText="true" shrinkToFit="true"/>
      <protection locked="false" hidden="false"/>
    </xf>
    <xf xfId="0" fontId="48" numFmtId="0" fillId="0" borderId="1" applyFont="1" applyNumberFormat="0" applyFill="0" applyBorder="1" applyAlignment="1" applyProtection="true">
      <alignment horizontal="justify" vertical="center" textRotation="0" wrapText="true" shrinkToFit="false"/>
      <protection locked="false" hidden="false"/>
    </xf>
    <xf xfId="0" fontId="15" numFmtId="4" fillId="0" borderId="1" applyFont="1" applyNumberFormat="1" applyFill="0" applyBorder="1" applyAlignment="1" applyProtection="true">
      <alignment horizontal="center" vertical="center" textRotation="0" wrapText="false" shrinkToFit="false"/>
      <protection locked="false" hidden="false"/>
    </xf>
    <xf xfId="0" fontId="15" numFmtId="0" fillId="0" borderId="2" applyFont="1" applyNumberFormat="0" applyFill="0" applyBorder="1" applyAlignment="1" applyProtection="true">
      <alignment horizontal="right" vertical="bottom" textRotation="0" wrapText="false" shrinkToFit="false"/>
      <protection locked="false" hidden="false"/>
    </xf>
    <xf xfId="0" fontId="21" numFmtId="0" fillId="5" borderId="0" applyFont="1" applyNumberFormat="0" applyFill="1" applyBorder="0" applyAlignment="1" applyProtection="true">
      <alignment horizontal="center" vertical="center" textRotation="0" wrapText="true" shrinkToFit="false"/>
      <protection hidden="false"/>
    </xf>
    <xf xfId="0" fontId="17" numFmtId="0" fillId="0" borderId="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0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0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50" numFmtId="49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38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1" numFmtId="0" fillId="0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8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67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2" applyFont="1" applyNumberFormat="0" applyFill="0" applyBorder="1" applyAlignment="1" applyProtection="true">
      <alignment horizontal="left" vertical="top" textRotation="0" wrapText="false" shrinkToFit="false"/>
      <protection hidden="false"/>
    </xf>
    <xf xfId="0" fontId="38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6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67" numFmtId="0" fillId="0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76" numFmtId="0" fillId="0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7"/>
  <sheetViews>
    <sheetView tabSelected="1" workbookViewId="0" zoomScale="90" zoomScaleNormal="90" showGridLines="true" showRowColHeaders="1">
      <selection activeCell="B21" sqref="B21"/>
    </sheetView>
  </sheetViews>
  <sheetFormatPr customHeight="true" defaultRowHeight="12.75" defaultColWidth="9.140625" outlineLevelRow="0" outlineLevelCol="0"/>
  <cols>
    <col min="1" max="1" width="13.140625" customWidth="true" style="37"/>
    <col min="2" max="2" width="57.28515625" customWidth="true" style="37"/>
    <col min="3" max="3" width="20.5703125" customWidth="true" style="37"/>
    <col min="4" max="4" width="19" customWidth="true" style="37"/>
    <col min="5" max="5" width="14.7109375" customWidth="true" style="37"/>
    <col min="6" max="6" width="17" customWidth="true" style="37"/>
    <col min="7" max="7" width="9.140625" style="37"/>
    <col min="8" max="8" width="9.140625" style="37"/>
    <col min="9" max="9" width="9.140625" style="37"/>
    <col min="10" max="10" width="9.140625" style="37"/>
    <col min="11" max="11" width="9.140625" style="38"/>
    <col min="12" max="12" width="9.140625" style="38"/>
    <col min="13" max="13" width="9.140625" style="38"/>
    <col min="14" max="14" width="9.140625" style="38"/>
    <col min="15" max="15" width="9.140625" style="38"/>
    <col min="16" max="16" width="9.140625" style="38"/>
    <col min="17" max="17" width="9.140625" style="38"/>
    <col min="18" max="18" width="9.140625" style="38"/>
    <col min="19" max="19" width="9.140625" style="38"/>
    <col min="20" max="20" width="9.140625" style="38"/>
    <col min="21" max="21" width="9.140625" style="38"/>
    <col min="22" max="22" width="9.140625" style="38"/>
    <col min="23" max="23" width="9.140625" style="38"/>
    <col min="24" max="24" width="9.140625" style="38"/>
    <col min="25" max="25" width="9.140625" style="38"/>
    <col min="26" max="26" width="9.140625" style="38"/>
    <col min="27" max="27" width="9.140625" style="38"/>
    <col min="28" max="28" width="9.140625" style="38"/>
    <col min="29" max="29" width="9.140625" style="38"/>
    <col min="30" max="30" width="9.140625" style="38"/>
    <col min="31" max="31" width="9.140625" style="38"/>
    <col min="32" max="32" width="9.140625" style="38"/>
    <col min="33" max="33" width="9.140625" style="38"/>
    <col min="34" max="34" width="9.140625" style="38"/>
    <col min="35" max="35" width="9.140625" style="38"/>
    <col min="36" max="36" width="9.140625" style="38"/>
    <col min="37" max="37" width="9.140625" style="38"/>
    <col min="38" max="38" width="9.140625" style="38"/>
    <col min="39" max="39" width="9.140625" style="38"/>
    <col min="40" max="40" width="9.140625" style="38"/>
    <col min="41" max="41" width="9.140625" style="38"/>
    <col min="42" max="42" width="9.140625" style="38"/>
    <col min="43" max="43" width="9.140625" style="38"/>
    <col min="44" max="44" width="9.140625" style="38"/>
    <col min="45" max="45" width="9.140625" style="38"/>
    <col min="46" max="46" width="9.140625" style="38"/>
    <col min="47" max="47" width="9.140625" style="38"/>
    <col min="48" max="48" width="9.140625" style="38"/>
    <col min="49" max="49" width="9.140625" style="38"/>
    <col min="50" max="50" width="9.140625" style="38"/>
    <col min="51" max="51" width="9.140625" style="38"/>
    <col min="52" max="52" width="9.140625" style="38"/>
    <col min="53" max="53" width="9.140625" style="38"/>
    <col min="54" max="54" width="9.140625" style="38"/>
    <col min="55" max="55" width="9.140625" style="38"/>
    <col min="56" max="56" width="9.140625" style="38"/>
    <col min="57" max="57" width="9.140625" style="38"/>
    <col min="58" max="58" width="9.140625" style="38"/>
    <col min="59" max="59" width="9.140625" style="38"/>
    <col min="60" max="60" width="9.140625" style="38"/>
    <col min="61" max="61" width="9.140625" style="38"/>
    <col min="62" max="62" width="9.140625" style="38"/>
    <col min="63" max="63" width="9.140625" style="38"/>
    <col min="64" max="64" width="9.140625" style="38"/>
    <col min="65" max="65" width="9.140625" style="38"/>
    <col min="66" max="66" width="9.140625" style="38"/>
    <col min="67" max="67" width="9.140625" style="38"/>
    <col min="68" max="68" width="9.140625" style="38"/>
    <col min="69" max="69" width="9.140625" style="38"/>
    <col min="70" max="70" width="9.140625" style="38"/>
    <col min="71" max="71" width="9.140625" style="38"/>
    <col min="72" max="72" width="9.140625" style="38"/>
    <col min="73" max="73" width="9.140625" style="38"/>
    <col min="74" max="74" width="9.140625" style="38"/>
    <col min="75" max="75" width="9.140625" style="38"/>
    <col min="76" max="76" width="9.140625" style="38"/>
    <col min="77" max="77" width="9.140625" style="38"/>
    <col min="78" max="78" width="9.140625" style="38"/>
    <col min="79" max="79" width="9.140625" style="38"/>
    <col min="80" max="80" width="9.140625" style="38"/>
    <col min="81" max="81" width="9.140625" style="38"/>
    <col min="82" max="82" width="9.140625" style="38"/>
    <col min="83" max="83" width="9.140625" style="38"/>
    <col min="84" max="84" width="9.140625" style="38"/>
    <col min="85" max="85" width="9.140625" style="38"/>
    <col min="86" max="86" width="9.140625" style="38"/>
    <col min="87" max="87" width="9.140625" style="38"/>
    <col min="88" max="88" width="9.140625" style="38"/>
    <col min="89" max="89" width="9.140625" style="38"/>
    <col min="90" max="90" width="9.140625" style="38"/>
    <col min="91" max="91" width="9.140625" style="38"/>
    <col min="92" max="92" width="9.140625" style="38"/>
    <col min="93" max="93" width="9.140625" style="38"/>
    <col min="94" max="94" width="9.140625" style="38"/>
    <col min="95" max="95" width="9.140625" style="38"/>
    <col min="96" max="96" width="9.140625" style="38"/>
    <col min="97" max="97" width="9.140625" style="38"/>
    <col min="98" max="98" width="9.140625" style="38"/>
    <col min="99" max="99" width="9.140625" style="38"/>
    <col min="100" max="100" width="9.140625" style="38"/>
    <col min="101" max="101" width="9.140625" style="38"/>
    <col min="102" max="102" width="9.140625" style="38"/>
    <col min="103" max="103" width="9.140625" style="38"/>
    <col min="104" max="104" width="9.140625" style="38"/>
    <col min="105" max="105" width="9.140625" style="38"/>
    <col min="106" max="106" width="9.140625" style="38"/>
    <col min="107" max="107" width="9.140625" style="38"/>
    <col min="108" max="108" width="9.140625" style="38"/>
    <col min="109" max="109" width="9.140625" style="38"/>
    <col min="110" max="110" width="9.140625" style="38"/>
    <col min="111" max="111" width="9.140625" style="38"/>
    <col min="112" max="112" width="9.140625" style="38"/>
    <col min="113" max="113" width="9.140625" style="38"/>
    <col min="114" max="114" width="9.140625" style="38"/>
    <col min="115" max="115" width="9.140625" style="38"/>
    <col min="116" max="116" width="9.140625" style="38"/>
    <col min="117" max="117" width="9.140625" style="38"/>
    <col min="118" max="118" width="9.140625" style="38"/>
    <col min="119" max="119" width="9.140625" style="38"/>
    <col min="120" max="120" width="9.140625" style="38"/>
    <col min="121" max="121" width="9.140625" style="38"/>
    <col min="122" max="122" width="9.140625" style="38"/>
    <col min="123" max="123" width="9.140625" style="38"/>
    <col min="124" max="124" width="9.140625" style="38"/>
    <col min="125" max="125" width="9.140625" style="38"/>
    <col min="126" max="126" width="9.140625" style="38"/>
    <col min="127" max="127" width="9.140625" style="38"/>
    <col min="128" max="128" width="9.140625" style="38"/>
    <col min="129" max="129" width="9.140625" style="38"/>
    <col min="130" max="130" width="9.140625" style="38"/>
    <col min="131" max="131" width="9.140625" style="38"/>
    <col min="132" max="132" width="9.140625" style="38"/>
    <col min="133" max="133" width="9.140625" style="38"/>
    <col min="134" max="134" width="9.140625" style="38"/>
    <col min="135" max="135" width="9.140625" style="38"/>
    <col min="136" max="136" width="9.140625" style="38"/>
    <col min="137" max="137" width="9.140625" style="38"/>
    <col min="138" max="138" width="9.140625" style="38"/>
    <col min="139" max="139" width="9.140625" style="38"/>
    <col min="140" max="140" width="9.140625" style="38"/>
    <col min="141" max="141" width="9.140625" style="38"/>
    <col min="142" max="142" width="9.140625" style="38"/>
    <col min="143" max="143" width="9.140625" style="38"/>
    <col min="144" max="144" width="9.140625" style="38"/>
    <col min="145" max="145" width="9.140625" style="38"/>
    <col min="146" max="146" width="9.140625" style="38"/>
    <col min="147" max="147" width="9.140625" style="38"/>
    <col min="148" max="148" width="9.140625" style="38"/>
    <col min="149" max="149" width="9.140625" style="38"/>
    <col min="150" max="150" width="9.140625" style="38"/>
    <col min="151" max="151" width="9.140625" style="38"/>
    <col min="152" max="152" width="9.140625" style="38"/>
    <col min="153" max="153" width="9.140625" style="38"/>
    <col min="154" max="154" width="9.140625" style="38"/>
    <col min="155" max="155" width="9.140625" style="38"/>
    <col min="156" max="156" width="9.140625" style="38"/>
    <col min="157" max="157" width="9.140625" style="38"/>
    <col min="158" max="158" width="9.140625" style="38"/>
    <col min="159" max="159" width="9.140625" style="38"/>
    <col min="160" max="160" width="9.140625" style="38"/>
    <col min="161" max="161" width="9.140625" style="38"/>
    <col min="162" max="162" width="9.140625" style="38"/>
    <col min="163" max="163" width="9.140625" style="38"/>
    <col min="164" max="164" width="9.140625" style="38"/>
    <col min="165" max="165" width="9.140625" style="38"/>
    <col min="166" max="166" width="9.140625" style="38"/>
    <col min="167" max="167" width="9.140625" style="38"/>
    <col min="168" max="168" width="9.140625" style="38"/>
    <col min="169" max="169" width="9.140625" style="38"/>
    <col min="170" max="170" width="9.140625" style="38"/>
    <col min="171" max="171" width="9.140625" style="38"/>
    <col min="172" max="172" width="9.140625" style="38"/>
    <col min="173" max="173" width="9.140625" style="38"/>
    <col min="174" max="174" width="9.140625" style="38"/>
    <col min="175" max="175" width="9.140625" style="38"/>
    <col min="176" max="176" width="9.140625" style="38"/>
    <col min="177" max="177" width="9.140625" style="38"/>
    <col min="178" max="178" width="9.140625" style="38"/>
    <col min="179" max="179" width="9.140625" style="38"/>
    <col min="180" max="180" width="9.140625" style="38"/>
    <col min="181" max="181" width="9.140625" style="38"/>
    <col min="182" max="182" width="9.140625" style="38"/>
    <col min="183" max="183" width="9.140625" style="38"/>
    <col min="184" max="184" width="9.140625" style="38"/>
    <col min="185" max="185" width="9.140625" style="38"/>
    <col min="186" max="186" width="9.140625" style="38"/>
    <col min="187" max="187" width="9.140625" style="38"/>
    <col min="188" max="188" width="9.140625" style="38"/>
    <col min="189" max="189" width="9.140625" style="38"/>
    <col min="190" max="190" width="9.140625" style="38"/>
    <col min="191" max="191" width="9.140625" style="38"/>
    <col min="192" max="192" width="9.140625" style="38"/>
    <col min="193" max="193" width="9.140625" style="38"/>
    <col min="194" max="194" width="9.140625" style="38"/>
    <col min="195" max="195" width="9.140625" style="38"/>
    <col min="196" max="196" width="9.140625" style="38"/>
    <col min="197" max="197" width="9.140625" style="38"/>
    <col min="198" max="198" width="9.140625" style="38"/>
    <col min="199" max="199" width="9.140625" style="38"/>
    <col min="200" max="200" width="9.140625" style="38"/>
    <col min="201" max="201" width="9.140625" style="38"/>
    <col min="202" max="202" width="9.140625" style="38"/>
    <col min="203" max="203" width="9.140625" style="38"/>
    <col min="204" max="204" width="9.140625" style="38"/>
    <col min="205" max="205" width="9.140625" style="38"/>
    <col min="206" max="206" width="9.140625" style="38"/>
    <col min="207" max="207" width="9.140625" style="38"/>
    <col min="208" max="208" width="9.140625" style="38"/>
    <col min="209" max="209" width="9.140625" style="38"/>
    <col min="210" max="210" width="9.140625" style="38"/>
    <col min="211" max="211" width="9.140625" style="38"/>
    <col min="212" max="212" width="9.140625" style="38"/>
    <col min="213" max="213" width="9.140625" style="38"/>
    <col min="214" max="214" width="9.140625" style="38"/>
    <col min="215" max="215" width="9.140625" style="38"/>
    <col min="216" max="216" width="9.140625" style="38"/>
    <col min="217" max="217" width="9.140625" style="38"/>
    <col min="218" max="218" width="9.140625" style="38"/>
    <col min="219" max="219" width="9.140625" style="38"/>
    <col min="220" max="220" width="9.140625" style="38"/>
    <col min="221" max="221" width="9.140625" style="38"/>
    <col min="222" max="222" width="9.140625" style="38"/>
    <col min="223" max="223" width="9.140625" style="38"/>
    <col min="224" max="224" width="9.140625" style="38"/>
    <col min="225" max="225" width="9.140625" style="38"/>
    <col min="226" max="226" width="9.140625" style="38"/>
    <col min="227" max="227" width="9.140625" style="38"/>
    <col min="228" max="228" width="9.140625" style="38"/>
    <col min="229" max="229" width="9.140625" style="38"/>
    <col min="230" max="230" width="9.140625" style="38"/>
    <col min="231" max="231" width="9.140625" style="38"/>
    <col min="232" max="232" width="9.140625" style="38"/>
    <col min="233" max="233" width="9.140625" style="38"/>
    <col min="234" max="234" width="9.140625" style="38"/>
    <col min="235" max="235" width="9.140625" style="38"/>
    <col min="236" max="236" width="9.140625" style="38"/>
    <col min="237" max="237" width="9.140625" style="38"/>
    <col min="238" max="238" width="9.140625" style="38"/>
    <col min="239" max="239" width="9.140625" style="38"/>
    <col min="240" max="240" width="9.140625" style="38"/>
    <col min="241" max="241" width="9.140625" style="38"/>
    <col min="242" max="242" width="9.140625" style="38"/>
    <col min="243" max="243" width="9.140625" style="37"/>
    <col min="244" max="244" width="9.140625" style="37"/>
    <col min="245" max="245" width="9.140625" style="37"/>
    <col min="246" max="246" width="9.140625" style="37"/>
    <col min="247" max="247" width="9.140625" style="37"/>
    <col min="248" max="248" width="9.140625" style="37"/>
    <col min="249" max="249" width="9.140625" style="37"/>
    <col min="250" max="250" width="9.140625" style="37"/>
    <col min="251" max="251" width="9.140625" style="37"/>
  </cols>
  <sheetData>
    <row r="1" spans="1:251" customHeight="1" ht="30.75" s="71" customFormat="1">
      <c r="A1" s="35"/>
      <c r="B1" s="35"/>
      <c r="C1" s="394" t="s">
        <v>0</v>
      </c>
      <c r="D1" s="394"/>
      <c r="E1" s="69"/>
      <c r="F1" s="70"/>
      <c r="G1" s="36"/>
      <c r="H1" s="36"/>
      <c r="I1" s="36"/>
      <c r="J1" s="36"/>
      <c r="II1" s="36"/>
      <c r="IJ1" s="36"/>
      <c r="IK1" s="36"/>
      <c r="IL1" s="36"/>
      <c r="IM1" s="36"/>
      <c r="IN1" s="36"/>
      <c r="IO1" s="36"/>
      <c r="IP1" s="36"/>
      <c r="IQ1" s="36"/>
    </row>
    <row r="2" spans="1:251" customHeight="1" ht="60.75" s="71" customFormat="1">
      <c r="B2" s="35"/>
      <c r="C2" s="395" t="s">
        <v>1</v>
      </c>
      <c r="D2" s="395"/>
      <c r="E2" s="395"/>
      <c r="F2" s="395"/>
      <c r="G2" s="36"/>
      <c r="H2" s="36"/>
      <c r="I2" s="36"/>
      <c r="J2" s="36"/>
      <c r="K2" s="36"/>
      <c r="II2" s="36"/>
      <c r="IJ2" s="36"/>
      <c r="IK2" s="36"/>
      <c r="IL2" s="36"/>
      <c r="IM2" s="36"/>
      <c r="IN2" s="36"/>
      <c r="IO2" s="36"/>
      <c r="IP2" s="36"/>
      <c r="IQ2" s="36"/>
    </row>
    <row r="3" spans="1:251" customHeight="1" ht="25.5" s="71" customFormat="1">
      <c r="A3" s="35"/>
      <c r="B3" s="35"/>
      <c r="C3" s="394" t="s">
        <v>2</v>
      </c>
      <c r="D3" s="394"/>
      <c r="E3" s="394"/>
      <c r="F3" s="394"/>
      <c r="G3" s="36"/>
      <c r="H3" s="36"/>
      <c r="I3" s="36"/>
      <c r="J3" s="36"/>
      <c r="K3" s="36"/>
      <c r="II3" s="36"/>
      <c r="IJ3" s="36"/>
      <c r="IK3" s="36"/>
      <c r="IL3" s="36"/>
      <c r="IM3" s="36"/>
      <c r="IN3" s="36"/>
      <c r="IO3" s="36"/>
      <c r="IP3" s="36"/>
      <c r="IQ3" s="36"/>
    </row>
    <row r="4" spans="1:251" customHeight="1" ht="97.5" s="71" customFormat="1">
      <c r="A4" s="387" t="s">
        <v>3</v>
      </c>
      <c r="B4" s="387"/>
      <c r="C4" s="387"/>
      <c r="D4" s="387"/>
      <c r="E4" s="387"/>
      <c r="F4" s="387"/>
      <c r="G4" s="36"/>
      <c r="H4" s="36"/>
      <c r="I4" s="36"/>
      <c r="J4" s="36"/>
      <c r="K4" s="36"/>
      <c r="II4" s="36"/>
      <c r="IJ4" s="36"/>
      <c r="IK4" s="36"/>
      <c r="IL4" s="36"/>
      <c r="IM4" s="36"/>
      <c r="IN4" s="36"/>
      <c r="IO4" s="36"/>
      <c r="IP4" s="36"/>
      <c r="IQ4" s="36"/>
    </row>
    <row r="5" spans="1:251" customHeight="1" ht="26.25" s="72" customFormat="1">
      <c r="A5" s="387" t="s">
        <v>4</v>
      </c>
      <c r="B5" s="387"/>
      <c r="C5" s="387"/>
      <c r="D5" s="387"/>
      <c r="E5" s="387"/>
      <c r="F5" s="387"/>
      <c r="G5" s="37"/>
      <c r="H5" s="37"/>
      <c r="I5" s="37"/>
      <c r="J5" s="37"/>
      <c r="II5" s="37"/>
      <c r="IJ5" s="37"/>
      <c r="IK5" s="37"/>
      <c r="IL5" s="37"/>
      <c r="IM5" s="37"/>
      <c r="IN5" s="37"/>
      <c r="IO5" s="37"/>
      <c r="IP5" s="37"/>
      <c r="IQ5" s="37"/>
    </row>
    <row r="6" spans="1:251" customHeight="1" ht="39" s="72" customFormat="1">
      <c r="A6" s="390">
        <v>1731420000.0</v>
      </c>
      <c r="B6" s="390"/>
      <c r="C6" s="391"/>
      <c r="D6" s="391"/>
      <c r="E6" s="391"/>
      <c r="F6" s="391"/>
      <c r="G6" s="37"/>
      <c r="H6" s="37"/>
      <c r="I6" s="37"/>
      <c r="J6" s="37"/>
      <c r="II6" s="37"/>
      <c r="IJ6" s="37"/>
      <c r="IK6" s="37"/>
      <c r="IL6" s="37"/>
      <c r="IM6" s="37"/>
      <c r="IN6" s="37"/>
      <c r="IO6" s="37"/>
      <c r="IP6" s="37"/>
      <c r="IQ6" s="37"/>
    </row>
    <row r="7" spans="1:251" customHeight="1" ht="15" s="72" customFormat="1">
      <c r="A7" s="392" t="s">
        <v>5</v>
      </c>
      <c r="B7" s="393"/>
      <c r="C7" s="393"/>
      <c r="D7" s="393"/>
      <c r="E7" s="393"/>
      <c r="F7" s="39" t="s">
        <v>6</v>
      </c>
      <c r="G7" s="68"/>
      <c r="H7" s="37"/>
      <c r="I7" s="37"/>
      <c r="J7" s="37"/>
      <c r="II7" s="37"/>
      <c r="IJ7" s="37"/>
      <c r="IK7" s="37"/>
      <c r="IL7" s="37"/>
      <c r="IM7" s="37"/>
      <c r="IN7" s="37"/>
      <c r="IO7" s="37"/>
      <c r="IP7" s="37"/>
      <c r="IQ7" s="37"/>
    </row>
    <row r="8" spans="1:251" customHeight="1" ht="26.25">
      <c r="A8" s="386" t="s">
        <v>7</v>
      </c>
      <c r="B8" s="386" t="s">
        <v>8</v>
      </c>
      <c r="C8" s="386" t="s">
        <v>9</v>
      </c>
      <c r="D8" s="386" t="s">
        <v>10</v>
      </c>
      <c r="E8" s="386" t="s">
        <v>11</v>
      </c>
      <c r="F8" s="386"/>
    </row>
    <row r="9" spans="1:251" customHeight="1" ht="40.5">
      <c r="A9" s="386"/>
      <c r="B9" s="386"/>
      <c r="C9" s="386"/>
      <c r="D9" s="386"/>
      <c r="E9" s="40" t="s">
        <v>12</v>
      </c>
      <c r="F9" s="41" t="s">
        <v>13</v>
      </c>
    </row>
    <row r="10" spans="1:251" customHeight="1" ht="15">
      <c r="A10" s="40">
        <v>1</v>
      </c>
      <c r="B10" s="40">
        <v>2</v>
      </c>
      <c r="C10" s="40">
        <v>3</v>
      </c>
      <c r="D10" s="40">
        <v>4</v>
      </c>
      <c r="E10" s="40">
        <v>5</v>
      </c>
      <c r="F10" s="41">
        <v>6</v>
      </c>
    </row>
    <row r="11" spans="1:251" customHeight="1" ht="18.75" hidden="true">
      <c r="A11" s="42">
        <v>10000000.0</v>
      </c>
      <c r="B11" s="43" t="s">
        <v>14</v>
      </c>
      <c r="C11" s="44">
        <f>C12</f>
        <v>0</v>
      </c>
      <c r="D11" s="44">
        <f>D12</f>
        <v>0</v>
      </c>
      <c r="E11" s="44">
        <f>E12</f>
        <v>0</v>
      </c>
      <c r="F11" s="44">
        <f>F12</f>
        <v>0</v>
      </c>
    </row>
    <row r="12" spans="1:251" customHeight="1" ht="31.5" hidden="true">
      <c r="A12" s="45">
        <v>11000000.0</v>
      </c>
      <c r="B12" s="46" t="s">
        <v>15</v>
      </c>
      <c r="C12" s="47">
        <f>D12+E12</f>
        <v>0</v>
      </c>
      <c r="D12" s="47">
        <f>D13</f>
        <v>0</v>
      </c>
      <c r="E12" s="48">
        <f>E13</f>
        <v>0</v>
      </c>
      <c r="F12" s="48">
        <f>F13</f>
        <v>0</v>
      </c>
    </row>
    <row r="13" spans="1:251" customHeight="1" ht="15.75" hidden="true">
      <c r="A13" s="45">
        <v>11020000.0</v>
      </c>
      <c r="B13" s="49" t="s">
        <v>16</v>
      </c>
      <c r="C13" s="47">
        <f>D13+E13</f>
        <v>0</v>
      </c>
      <c r="D13" s="47">
        <f>D14</f>
        <v>0</v>
      </c>
      <c r="E13" s="48">
        <f>E14</f>
        <v>0</v>
      </c>
      <c r="F13" s="48">
        <f>F14</f>
        <v>0</v>
      </c>
    </row>
    <row r="14" spans="1:251" customHeight="1" ht="31.5" hidden="true">
      <c r="A14" s="50">
        <v>11020200</v>
      </c>
      <c r="B14" s="51" t="s">
        <v>17</v>
      </c>
      <c r="C14" s="47">
        <f>D14+E14</f>
        <v>0</v>
      </c>
      <c r="D14" s="52">
        <v>0.0</v>
      </c>
      <c r="E14" s="53">
        <f>E15</f>
        <v>0</v>
      </c>
      <c r="F14" s="53">
        <f>F15</f>
        <v>0</v>
      </c>
    </row>
    <row r="15" spans="1:251" customHeight="1" ht="21.75">
      <c r="A15" s="353">
        <v>20000000.0</v>
      </c>
      <c r="B15" s="158" t="s">
        <v>18</v>
      </c>
      <c r="C15" s="362">
        <f>D15+E15</f>
        <v>30000</v>
      </c>
      <c r="D15" s="362">
        <f>D19</f>
        <v>30000</v>
      </c>
      <c r="E15" s="362">
        <f>E19</f>
        <v>0</v>
      </c>
      <c r="F15" s="362">
        <f>F19</f>
        <v>0</v>
      </c>
    </row>
    <row r="16" spans="1:251" customHeight="1" ht="15.75" hidden="true">
      <c r="A16" s="354" t="s">
        <v>19</v>
      </c>
      <c r="B16" s="54" t="s">
        <v>20</v>
      </c>
      <c r="C16" s="48" t="str">
        <f>D16+E16</f>
        <v>0</v>
      </c>
      <c r="D16" s="48">
        <f>D17</f>
        <v>0</v>
      </c>
      <c r="E16" s="48" t="e">
        <v>#REF!</v>
      </c>
      <c r="F16" s="48" t="e">
        <v>#REF!</v>
      </c>
    </row>
    <row r="17" spans="1:251" customHeight="1" ht="94.5" hidden="true">
      <c r="A17" s="354">
        <v>21010000</v>
      </c>
      <c r="B17" s="55" t="s">
        <v>21</v>
      </c>
      <c r="C17" s="48" t="str">
        <f>D17+E17</f>
        <v>0</v>
      </c>
      <c r="D17" s="48">
        <f>D18</f>
        <v>0</v>
      </c>
      <c r="E17" s="48" t="e">
        <v>#REF!</v>
      </c>
      <c r="F17" s="48" t="e">
        <v>#REF!</v>
      </c>
    </row>
    <row r="18" spans="1:251" customHeight="1" ht="47.25" hidden="true">
      <c r="A18" s="354">
        <v>21010300</v>
      </c>
      <c r="B18" s="51" t="s">
        <v>22</v>
      </c>
      <c r="C18" s="48" t="str">
        <f>D18+E18</f>
        <v>0</v>
      </c>
      <c r="D18" s="53">
        <v>0.0</v>
      </c>
      <c r="E18" s="53" t="e">
        <v>#REF!</v>
      </c>
      <c r="F18" s="53" t="e">
        <v>#REF!</v>
      </c>
    </row>
    <row r="19" spans="1:251" customHeight="1" ht="41.25">
      <c r="A19" s="355">
        <v>22000000.0</v>
      </c>
      <c r="B19" s="344" t="s">
        <v>23</v>
      </c>
      <c r="C19" s="207">
        <f>D19+E19</f>
        <v>30000</v>
      </c>
      <c r="D19" s="207">
        <f>D20</f>
        <v>30000</v>
      </c>
      <c r="E19" s="207">
        <f>E20</f>
        <v>0</v>
      </c>
      <c r="F19" s="207">
        <f>F20</f>
        <v>0</v>
      </c>
    </row>
    <row r="20" spans="1:251" customHeight="1" ht="16.5">
      <c r="A20" s="355">
        <v>22010000</v>
      </c>
      <c r="B20" s="345" t="s">
        <v>24</v>
      </c>
      <c r="C20" s="207">
        <f>D20+E20</f>
        <v>30000</v>
      </c>
      <c r="D20" s="207">
        <f>D21</f>
        <v>30000</v>
      </c>
      <c r="E20" s="207">
        <f>E21</f>
        <v>0</v>
      </c>
      <c r="F20" s="207">
        <f>F21</f>
        <v>0</v>
      </c>
    </row>
    <row r="21" spans="1:251" customHeight="1" ht="64.5">
      <c r="A21" s="354">
        <v>22010300</v>
      </c>
      <c r="B21" s="346" t="s">
        <v>25</v>
      </c>
      <c r="C21" s="48">
        <f>D21+E21</f>
        <v>30000</v>
      </c>
      <c r="D21" s="53">
        <v>30000</v>
      </c>
      <c r="E21" s="53">
        <v>0.0</v>
      </c>
      <c r="F21" s="53">
        <v>0.0</v>
      </c>
    </row>
    <row r="22" spans="1:251" customHeight="1" ht="39">
      <c r="A22" s="383" t="s">
        <v>26</v>
      </c>
      <c r="B22" s="382" t="s">
        <v>27</v>
      </c>
      <c r="C22" s="208">
        <f>D22+E22</f>
        <v>30000</v>
      </c>
      <c r="D22" s="208">
        <f>D15</f>
        <v>30000</v>
      </c>
      <c r="E22" s="208">
        <f>E15</f>
        <v>0</v>
      </c>
      <c r="F22" s="208">
        <f>F15</f>
        <v>0</v>
      </c>
    </row>
    <row r="23" spans="1:251" customHeight="1" ht="0.75">
      <c r="A23" s="356"/>
      <c r="B23" s="345" t="s">
        <v>28</v>
      </c>
      <c r="C23" s="208">
        <f>D23+E23</f>
        <v>0</v>
      </c>
      <c r="D23" s="208"/>
      <c r="E23" s="208">
        <f>E11+E15</f>
        <v>0</v>
      </c>
      <c r="F23" s="208">
        <f>F11+F15</f>
        <v>0</v>
      </c>
    </row>
    <row r="24" spans="1:251" customHeight="1" ht="26.25" s="75" customFormat="1">
      <c r="A24" s="357">
        <v>40000000.0</v>
      </c>
      <c r="B24" s="210" t="s">
        <v>29</v>
      </c>
      <c r="C24" s="211">
        <f>D24+E24</f>
        <v>3174400</v>
      </c>
      <c r="D24" s="211">
        <f>D25</f>
        <v>3174400</v>
      </c>
      <c r="E24" s="211">
        <f>E25</f>
        <v>0</v>
      </c>
      <c r="F24" s="211">
        <f>F25</f>
        <v>0</v>
      </c>
      <c r="G24" s="74"/>
      <c r="H24" s="74"/>
      <c r="I24" s="74"/>
      <c r="J24" s="74"/>
      <c r="II24" s="74"/>
      <c r="IJ24" s="74"/>
      <c r="IK24" s="74"/>
      <c r="IL24" s="74"/>
      <c r="IM24" s="74"/>
      <c r="IN24" s="74"/>
      <c r="IO24" s="74"/>
      <c r="IP24" s="74"/>
      <c r="IQ24" s="74"/>
    </row>
    <row r="25" spans="1:251" customHeight="1" ht="16.5" s="75" customFormat="1">
      <c r="A25" s="358">
        <v>41000000</v>
      </c>
      <c r="B25" s="195" t="s">
        <v>30</v>
      </c>
      <c r="C25" s="196">
        <f>D25+E25</f>
        <v>3174400</v>
      </c>
      <c r="D25" s="196">
        <f>D28+D26</f>
        <v>3174400</v>
      </c>
      <c r="E25" s="196">
        <f>E29</f>
        <v>0</v>
      </c>
      <c r="F25" s="196">
        <f>F29</f>
        <v>0</v>
      </c>
      <c r="G25" s="74"/>
      <c r="H25" s="74"/>
      <c r="I25" s="74"/>
      <c r="J25" s="74"/>
      <c r="II25" s="74"/>
      <c r="IJ25" s="74"/>
      <c r="IK25" s="74"/>
      <c r="IL25" s="74"/>
      <c r="IM25" s="74"/>
      <c r="IN25" s="74"/>
      <c r="IO25" s="74"/>
      <c r="IP25" s="74"/>
      <c r="IQ25" s="74"/>
    </row>
    <row r="26" spans="1:251" customHeight="1" ht="33" s="75" customFormat="1">
      <c r="A26" s="358">
        <v>41030000</v>
      </c>
      <c r="B26" s="347" t="s">
        <v>31</v>
      </c>
      <c r="C26" s="212">
        <f>D26+E26</f>
        <v>1449400</v>
      </c>
      <c r="D26" s="196">
        <f>D27</f>
        <v>1449400</v>
      </c>
      <c r="E26" s="196">
        <f>E27</f>
        <v>0</v>
      </c>
      <c r="F26" s="196">
        <f>F27</f>
        <v>0</v>
      </c>
      <c r="G26" s="74"/>
      <c r="H26" s="74"/>
      <c r="I26" s="74"/>
      <c r="J26" s="74"/>
      <c r="II26" s="74"/>
      <c r="IJ26" s="74"/>
      <c r="IK26" s="74"/>
      <c r="IL26" s="74"/>
      <c r="IM26" s="74"/>
      <c r="IN26" s="74"/>
      <c r="IO26" s="74"/>
      <c r="IP26" s="74"/>
      <c r="IQ26" s="74"/>
    </row>
    <row r="27" spans="1:251" customHeight="1" ht="49.5" s="75" customFormat="1">
      <c r="A27" s="359">
        <v>41030600</v>
      </c>
      <c r="B27" s="348" t="s">
        <v>32</v>
      </c>
      <c r="C27" s="76">
        <f>D27+E27</f>
        <v>1449400</v>
      </c>
      <c r="D27" s="77">
        <v>1449400</v>
      </c>
      <c r="E27" s="78">
        <v>0.0</v>
      </c>
      <c r="F27" s="78">
        <v>0.0</v>
      </c>
      <c r="G27" s="74"/>
      <c r="H27" s="74"/>
      <c r="I27" s="74"/>
      <c r="J27" s="74"/>
      <c r="II27" s="74"/>
      <c r="IJ27" s="74"/>
      <c r="IK27" s="74"/>
      <c r="IL27" s="74"/>
      <c r="IM27" s="74"/>
      <c r="IN27" s="74"/>
      <c r="IO27" s="74"/>
      <c r="IP27" s="74"/>
      <c r="IQ27" s="74"/>
    </row>
    <row r="28" spans="1:251" customHeight="1" ht="29.25" s="75" customFormat="1">
      <c r="A28" s="359">
        <v>41050000</v>
      </c>
      <c r="B28" s="349" t="s">
        <v>33</v>
      </c>
      <c r="C28" s="76">
        <f>D28+E28</f>
        <v>1725000</v>
      </c>
      <c r="D28" s="73">
        <f>D29</f>
        <v>1725000</v>
      </c>
      <c r="E28" s="79">
        <f>E29</f>
        <v>0</v>
      </c>
      <c r="F28" s="79">
        <f>F29</f>
        <v>0</v>
      </c>
      <c r="G28" s="74"/>
      <c r="H28" s="74"/>
      <c r="I28" s="74"/>
      <c r="J28" s="74"/>
      <c r="II28" s="74"/>
      <c r="IJ28" s="74"/>
      <c r="IK28" s="74"/>
      <c r="IL28" s="74"/>
      <c r="IM28" s="74"/>
      <c r="IN28" s="74"/>
      <c r="IO28" s="74"/>
      <c r="IP28" s="74"/>
      <c r="IQ28" s="74"/>
    </row>
    <row r="29" spans="1:251" customHeight="1" ht="24.75" s="81" customFormat="1">
      <c r="A29" s="360">
        <v>41053900</v>
      </c>
      <c r="B29" s="350" t="s">
        <v>34</v>
      </c>
      <c r="C29" s="76">
        <f>D29+E29</f>
        <v>1725000</v>
      </c>
      <c r="D29" s="76">
        <f>D30+D32</f>
        <v>1725000</v>
      </c>
      <c r="E29" s="76">
        <f>E30</f>
        <v>0</v>
      </c>
      <c r="F29" s="76">
        <f>F30</f>
        <v>0</v>
      </c>
      <c r="G29" s="80"/>
      <c r="H29" s="80"/>
      <c r="I29" s="80"/>
      <c r="J29" s="80"/>
      <c r="II29" s="80"/>
      <c r="IJ29" s="80"/>
      <c r="IK29" s="80"/>
      <c r="IL29" s="80"/>
      <c r="IM29" s="80"/>
      <c r="IN29" s="80"/>
      <c r="IO29" s="80"/>
      <c r="IP29" s="80"/>
      <c r="IQ29" s="80"/>
    </row>
    <row r="30" spans="1:251" customHeight="1" ht="24.75" s="81" customFormat="1">
      <c r="A30" s="360"/>
      <c r="B30" s="350" t="s">
        <v>35</v>
      </c>
      <c r="C30" s="76">
        <f>D30+E30</f>
        <v>325000</v>
      </c>
      <c r="D30" s="76">
        <f>D31</f>
        <v>325000</v>
      </c>
      <c r="E30" s="76">
        <f>E31</f>
        <v>0</v>
      </c>
      <c r="F30" s="76">
        <f>F31</f>
        <v>0</v>
      </c>
      <c r="G30" s="80"/>
      <c r="H30" s="80"/>
      <c r="I30" s="80"/>
      <c r="J30" s="80"/>
      <c r="II30" s="80"/>
      <c r="IJ30" s="80"/>
      <c r="IK30" s="80"/>
      <c r="IL30" s="80"/>
      <c r="IM30" s="80"/>
      <c r="IN30" s="80"/>
      <c r="IO30" s="80"/>
      <c r="IP30" s="80"/>
      <c r="IQ30" s="80"/>
    </row>
    <row r="31" spans="1:251" customHeight="1" ht="51.75" s="81" customFormat="1">
      <c r="A31" s="361"/>
      <c r="B31" s="351" t="s">
        <v>36</v>
      </c>
      <c r="C31" s="82">
        <f>D31+E31</f>
        <v>325000</v>
      </c>
      <c r="D31" s="82">
        <v>325000</v>
      </c>
      <c r="E31" s="82">
        <v>0.0</v>
      </c>
      <c r="F31" s="82">
        <v>0.0</v>
      </c>
      <c r="G31" s="80"/>
      <c r="H31" s="80"/>
      <c r="I31" s="80"/>
      <c r="J31" s="80"/>
      <c r="II31" s="80"/>
      <c r="IJ31" s="80"/>
      <c r="IK31" s="80"/>
      <c r="IL31" s="80"/>
      <c r="IM31" s="80"/>
      <c r="IN31" s="80"/>
      <c r="IO31" s="80"/>
      <c r="IP31" s="80"/>
      <c r="IQ31" s="80"/>
    </row>
    <row r="32" spans="1:251" customHeight="1" ht="32.25" s="81" customFormat="1">
      <c r="A32" s="361"/>
      <c r="B32" s="350" t="s">
        <v>37</v>
      </c>
      <c r="C32" s="76">
        <v>1400000</v>
      </c>
      <c r="D32" s="76">
        <v>1400000</v>
      </c>
      <c r="E32" s="76">
        <v>0.0</v>
      </c>
      <c r="F32" s="76">
        <v>0.0</v>
      </c>
      <c r="G32" s="80"/>
      <c r="H32" s="80"/>
      <c r="I32" s="80"/>
      <c r="J32" s="80"/>
      <c r="II32" s="80"/>
      <c r="IJ32" s="80"/>
      <c r="IK32" s="80"/>
      <c r="IL32" s="80"/>
      <c r="IM32" s="80"/>
      <c r="IN32" s="80"/>
      <c r="IO32" s="80"/>
      <c r="IP32" s="80"/>
      <c r="IQ32" s="80"/>
    </row>
    <row r="33" spans="1:251" customHeight="1" ht="20.25" s="81" customFormat="1">
      <c r="A33" s="361"/>
      <c r="B33" s="351" t="s">
        <v>38</v>
      </c>
      <c r="C33" s="82">
        <v>1400000</v>
      </c>
      <c r="D33" s="82">
        <v>1400000</v>
      </c>
      <c r="E33" s="82">
        <v>0.0</v>
      </c>
      <c r="F33" s="82">
        <v>0.0</v>
      </c>
      <c r="G33" s="80"/>
      <c r="H33" s="80"/>
      <c r="I33" s="80"/>
      <c r="J33" s="80"/>
      <c r="II33" s="80"/>
      <c r="IJ33" s="80"/>
      <c r="IK33" s="80"/>
      <c r="IL33" s="80"/>
      <c r="IM33" s="80"/>
      <c r="IN33" s="80"/>
      <c r="IO33" s="80"/>
      <c r="IP33" s="80"/>
      <c r="IQ33" s="80"/>
    </row>
    <row r="34" spans="1:251" customHeight="1" ht="32.25" s="81" customFormat="1">
      <c r="A34" s="330" t="s">
        <v>39</v>
      </c>
      <c r="B34" s="352" t="s">
        <v>40</v>
      </c>
      <c r="C34" s="331">
        <f>C22+C24</f>
        <v>3204400</v>
      </c>
      <c r="D34" s="331">
        <f>D22+D24</f>
        <v>3204400</v>
      </c>
      <c r="E34" s="331">
        <f>E22+E24</f>
        <v>0</v>
      </c>
      <c r="F34" s="331">
        <f>F22+F24</f>
        <v>0</v>
      </c>
      <c r="G34" s="80"/>
      <c r="H34" s="80"/>
      <c r="I34" s="80"/>
      <c r="J34" s="80"/>
      <c r="II34" s="80"/>
      <c r="IJ34" s="80"/>
      <c r="IK34" s="80"/>
      <c r="IL34" s="80"/>
      <c r="IM34" s="80"/>
      <c r="IN34" s="80"/>
      <c r="IO34" s="80"/>
      <c r="IP34" s="80"/>
      <c r="IQ34" s="80"/>
    </row>
    <row r="35" spans="1:251" customHeight="1" ht="192" s="57" customFormat="1">
      <c r="A35" s="388" t="s">
        <v>41</v>
      </c>
      <c r="B35" s="388"/>
      <c r="C35" s="388"/>
      <c r="D35" s="389" t="s">
        <v>42</v>
      </c>
      <c r="E35" s="389"/>
      <c r="F35" s="389"/>
      <c r="G35" s="56"/>
      <c r="H35" s="56"/>
      <c r="I35" s="56"/>
      <c r="J35" s="56"/>
      <c r="II35" s="56"/>
      <c r="IJ35" s="56"/>
      <c r="IK35" s="56"/>
      <c r="IL35" s="56"/>
      <c r="IM35" s="56"/>
      <c r="IN35" s="56"/>
      <c r="IO35" s="56"/>
      <c r="IP35" s="56"/>
      <c r="IQ35" s="56"/>
    </row>
    <row r="36" spans="1:251" customHeight="1" ht="27.75">
      <c r="A36" s="36"/>
      <c r="B36" s="60"/>
      <c r="C36" s="36"/>
      <c r="D36" s="36"/>
      <c r="E36" s="36"/>
      <c r="F36" s="36"/>
    </row>
    <row r="37" spans="1:251" customHeight="1" ht="18.75">
      <c r="B37" s="36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1:D1"/>
    <mergeCell ref="C2:F2"/>
    <mergeCell ref="C3:F3"/>
    <mergeCell ref="A5:F5"/>
    <mergeCell ref="A8:A9"/>
    <mergeCell ref="B8:B9"/>
    <mergeCell ref="C8:C9"/>
    <mergeCell ref="D8:D9"/>
    <mergeCell ref="E8:F8"/>
    <mergeCell ref="A4:F4"/>
    <mergeCell ref="A35:C35"/>
    <mergeCell ref="D35:F35"/>
    <mergeCell ref="A6:F6"/>
    <mergeCell ref="A7:E7"/>
  </mergeCells>
  <printOptions gridLines="false" gridLinesSet="true"/>
  <pageMargins left="1.1811023622047" right="0.39370078740157" top="0.78740157480315" bottom="0.78740157480315" header="0.49212598425197" footer="0.31496062992126"/>
  <pageSetup paperSize="9" orientation="portrait" scale="60" fitToHeight="0" fitToWidth="1"/>
  <headerFooter differentOddEven="false" differentFirst="false" scaleWithDoc="true" alignWithMargins="true">
    <oddHeader>&amp;C&amp;"Times New Roman,обычный"&amp;18&amp;P</oddHeader>
    <oddFooter/>
    <evenHeader>&amp;C&amp;"Times New Roman,обычный"&amp;18&amp;P</evenHeader>
    <evenFooter/>
    <firstHeader/>
    <firstFooter/>
  </headerFooter>
  <rowBreaks count="1" manualBreakCount="1">
    <brk id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zoomScale="98" zoomScaleNormal="98" showGridLines="true" showRowColHeaders="1">
      <selection activeCell="D24" sqref="D24:F25"/>
    </sheetView>
  </sheetViews>
  <sheetFormatPr customHeight="true" defaultRowHeight="12.75" defaultColWidth="9.140625" outlineLevelRow="0" outlineLevelCol="0"/>
  <cols>
    <col min="1" max="1" width="9.85546875" customWidth="true" style="4"/>
    <col min="2" max="2" width="39.7109375" customWidth="true" style="5"/>
    <col min="3" max="3" width="19" customWidth="true" style="5"/>
    <col min="4" max="4" width="19.140625" customWidth="true" style="6"/>
    <col min="5" max="5" width="20.5703125" customWidth="true" style="6"/>
    <col min="6" max="6" width="16.85546875" customWidth="true" style="7"/>
  </cols>
  <sheetData>
    <row r="1" spans="1:6" customHeight="1" ht="22.5">
      <c r="D1" s="172" t="s">
        <v>43</v>
      </c>
      <c r="E1" s="173"/>
      <c r="F1" s="173"/>
    </row>
    <row r="2" spans="1:6" customHeight="1" ht="48.75">
      <c r="D2" s="396" t="s">
        <v>44</v>
      </c>
      <c r="E2" s="396"/>
      <c r="F2" s="396"/>
    </row>
    <row r="3" spans="1:6" customHeight="1" ht="21.75">
      <c r="D3" s="400" t="s">
        <v>45</v>
      </c>
      <c r="E3" s="400"/>
      <c r="F3" s="400"/>
    </row>
    <row r="4" spans="1:6" customHeight="1" ht="98.25">
      <c r="A4" s="401" t="s">
        <v>46</v>
      </c>
      <c r="B4" s="401"/>
      <c r="C4" s="401"/>
      <c r="D4" s="401"/>
      <c r="E4" s="401"/>
      <c r="F4" s="401"/>
    </row>
    <row r="5" spans="1:6" customHeight="1" ht="25.5">
      <c r="A5" s="401" t="s">
        <v>4</v>
      </c>
      <c r="B5" s="401"/>
      <c r="C5" s="401"/>
      <c r="D5" s="401"/>
      <c r="E5" s="401"/>
      <c r="F5" s="401"/>
    </row>
    <row r="6" spans="1:6" customHeight="1" ht="38.25">
      <c r="A6" s="406">
        <v>1731420000.0</v>
      </c>
      <c r="B6" s="406"/>
      <c r="C6" s="391"/>
      <c r="D6" s="391"/>
      <c r="E6" s="391"/>
      <c r="F6" s="391"/>
    </row>
    <row r="7" spans="1:6" customHeight="1" ht="15">
      <c r="A7" s="407" t="s">
        <v>47</v>
      </c>
      <c r="B7" s="407"/>
      <c r="C7" s="408"/>
      <c r="D7" s="408"/>
      <c r="E7" s="408"/>
      <c r="F7" s="19" t="s">
        <v>6</v>
      </c>
    </row>
    <row r="8" spans="1:6" customHeight="1" ht="32.25" s="1" customFormat="1">
      <c r="A8" s="397" t="s">
        <v>7</v>
      </c>
      <c r="B8" s="397" t="s">
        <v>48</v>
      </c>
      <c r="C8" s="397" t="s">
        <v>9</v>
      </c>
      <c r="D8" s="397" t="s">
        <v>10</v>
      </c>
      <c r="E8" s="397" t="s">
        <v>11</v>
      </c>
      <c r="F8" s="397"/>
    </row>
    <row r="9" spans="1:6" customHeight="1" ht="45" s="1" customFormat="1">
      <c r="A9" s="397"/>
      <c r="B9" s="397"/>
      <c r="C9" s="397"/>
      <c r="D9" s="397"/>
      <c r="E9" s="9" t="s">
        <v>12</v>
      </c>
      <c r="F9" s="20" t="s">
        <v>49</v>
      </c>
    </row>
    <row r="10" spans="1:6" customHeight="1" ht="14.25" s="1" customFormat="1">
      <c r="A10" s="290">
        <v>1</v>
      </c>
      <c r="B10" s="291">
        <v>2</v>
      </c>
      <c r="C10" s="179">
        <v>3</v>
      </c>
      <c r="D10" s="179">
        <v>4</v>
      </c>
      <c r="E10" s="179">
        <v>5</v>
      </c>
      <c r="F10" s="292">
        <v>6</v>
      </c>
    </row>
    <row r="11" spans="1:6" customHeight="1" ht="30.75" s="85" customFormat="1">
      <c r="A11" s="398" t="s">
        <v>50</v>
      </c>
      <c r="B11" s="399"/>
      <c r="C11" s="83">
        <f>D11+E11</f>
        <v>0</v>
      </c>
      <c r="D11" s="84">
        <f>D12</f>
        <v>0</v>
      </c>
      <c r="E11" s="84">
        <f>E12</f>
        <v>0</v>
      </c>
      <c r="F11" s="84">
        <f>F12</f>
        <v>0</v>
      </c>
    </row>
    <row r="12" spans="1:6" customHeight="1" ht="22.5" s="85" customFormat="1">
      <c r="A12" s="297" t="s">
        <v>51</v>
      </c>
      <c r="B12" s="87" t="s">
        <v>52</v>
      </c>
      <c r="C12" s="83">
        <f>D12+E12</f>
        <v>0</v>
      </c>
      <c r="D12" s="83">
        <f>D13</f>
        <v>0</v>
      </c>
      <c r="E12" s="83">
        <f>E13</f>
        <v>0</v>
      </c>
      <c r="F12" s="83">
        <v>0.0</v>
      </c>
    </row>
    <row r="13" spans="1:6" customHeight="1" ht="15.75" s="85" customFormat="1">
      <c r="A13" s="297"/>
      <c r="B13" s="88"/>
      <c r="C13" s="83">
        <f>D13+E13</f>
        <v>0</v>
      </c>
      <c r="D13" s="83">
        <f>D14+D15</f>
        <v>0</v>
      </c>
      <c r="E13" s="83">
        <f>E14+E15</f>
        <v>0</v>
      </c>
      <c r="F13" s="83">
        <f>F14+F15</f>
        <v>0</v>
      </c>
    </row>
    <row r="14" spans="1:6" customHeight="1" ht="15.75" s="85" customFormat="1">
      <c r="A14" s="298"/>
      <c r="B14" s="90"/>
      <c r="C14" s="91">
        <f>D14+E14</f>
        <v>0</v>
      </c>
      <c r="D14" s="186">
        <v>0.0</v>
      </c>
      <c r="E14" s="93">
        <v>0.0</v>
      </c>
      <c r="F14" s="91">
        <v>0.0</v>
      </c>
    </row>
    <row r="15" spans="1:6" customHeight="1" ht="31.5" hidden="true" s="85" customFormat="1">
      <c r="A15" s="89" t="s">
        <v>53</v>
      </c>
      <c r="B15" s="90" t="s">
        <v>54</v>
      </c>
      <c r="C15" s="94">
        <f>D15+E15</f>
        <v>0</v>
      </c>
      <c r="D15" s="95">
        <v>0.0</v>
      </c>
      <c r="E15" s="91">
        <v>0.0</v>
      </c>
      <c r="F15" s="96">
        <v>0.0</v>
      </c>
    </row>
    <row r="16" spans="1:6" customHeight="1" ht="24" s="85" customFormat="1">
      <c r="A16" s="97" t="s">
        <v>39</v>
      </c>
      <c r="B16" s="98" t="s">
        <v>55</v>
      </c>
      <c r="C16" s="84">
        <f>D16+E16</f>
        <v>0</v>
      </c>
      <c r="D16" s="99">
        <f>D13</f>
        <v>0</v>
      </c>
      <c r="E16" s="99">
        <v>0.0</v>
      </c>
      <c r="F16" s="99">
        <f>F15+F14</f>
        <v>0</v>
      </c>
    </row>
    <row r="17" spans="1:6" customHeight="1" ht="32.25" s="85" customFormat="1">
      <c r="A17" s="403" t="s">
        <v>56</v>
      </c>
      <c r="B17" s="404"/>
      <c r="C17" s="83">
        <f>D17+E17</f>
        <v>0</v>
      </c>
      <c r="D17" s="83">
        <f>D12</f>
        <v>0</v>
      </c>
      <c r="E17" s="83">
        <v>0.0</v>
      </c>
      <c r="F17" s="83">
        <f>F12</f>
        <v>0</v>
      </c>
    </row>
    <row r="18" spans="1:6" customHeight="1" ht="34.5" s="85" customFormat="1">
      <c r="A18" s="297" t="s">
        <v>57</v>
      </c>
      <c r="B18" s="87" t="s">
        <v>58</v>
      </c>
      <c r="C18" s="84">
        <f>D18+E18</f>
        <v>0</v>
      </c>
      <c r="D18" s="83">
        <f>D19</f>
        <v>0</v>
      </c>
      <c r="E18" s="83">
        <f>E19</f>
        <v>0</v>
      </c>
      <c r="F18" s="83" t="str">
        <f>F19</f>
        <v>0</v>
      </c>
    </row>
    <row r="19" spans="1:6" customHeight="1" ht="15.75" s="85" customFormat="1">
      <c r="A19" s="86"/>
      <c r="B19" s="88"/>
      <c r="C19" s="84">
        <f>D19+E19</f>
        <v>0</v>
      </c>
      <c r="D19" s="83">
        <f>D20+D21</f>
        <v>0</v>
      </c>
      <c r="E19" s="91">
        <f>E20+E21</f>
        <v>0</v>
      </c>
      <c r="F19" s="91" t="str">
        <f>F20+F21</f>
        <v>0</v>
      </c>
    </row>
    <row r="20" spans="1:6" customHeight="1" ht="15.75" s="85" customFormat="1">
      <c r="A20" s="299"/>
      <c r="B20" s="90"/>
      <c r="C20" s="94">
        <f>D20+E20</f>
        <v>0</v>
      </c>
      <c r="D20" s="96">
        <v>0.0</v>
      </c>
      <c r="E20" s="96">
        <v>0.0</v>
      </c>
      <c r="F20" s="100" t="s">
        <v>59</v>
      </c>
    </row>
    <row r="21" spans="1:6" customHeight="1" ht="34.5" hidden="true" s="85" customFormat="1">
      <c r="A21" s="89" t="s">
        <v>60</v>
      </c>
      <c r="B21" s="101" t="s">
        <v>54</v>
      </c>
      <c r="C21" s="94">
        <f>D21+E21</f>
        <v>0</v>
      </c>
      <c r="D21" s="92">
        <v>0.0</v>
      </c>
      <c r="E21" s="93">
        <v>0.0</v>
      </c>
      <c r="F21" s="96">
        <v>0.0</v>
      </c>
    </row>
    <row r="22" spans="1:6" customHeight="1" ht="26.25" s="85" customFormat="1">
      <c r="A22" s="97" t="s">
        <v>39</v>
      </c>
      <c r="B22" s="98" t="s">
        <v>55</v>
      </c>
      <c r="C22" s="83">
        <f>D22+E22</f>
        <v>0</v>
      </c>
      <c r="D22" s="83">
        <f>D18</f>
        <v>0</v>
      </c>
      <c r="E22" s="83">
        <f>E18</f>
        <v>0</v>
      </c>
      <c r="F22" s="83" t="str">
        <f>F18</f>
        <v>0</v>
      </c>
    </row>
    <row r="23" spans="1:6" customHeight="1" ht="138.75" s="1" customFormat="1">
      <c r="A23" s="8"/>
      <c r="B23" s="8"/>
      <c r="C23" s="8"/>
      <c r="D23" s="10"/>
      <c r="E23" s="10"/>
      <c r="F23" s="11"/>
    </row>
    <row r="24" spans="1:6" customHeight="1" ht="31.5" s="25" customFormat="1">
      <c r="A24" s="405" t="s">
        <v>61</v>
      </c>
      <c r="B24" s="405"/>
      <c r="C24" s="405"/>
      <c r="D24" s="402" t="s">
        <v>42</v>
      </c>
      <c r="E24" s="402"/>
      <c r="F24" s="402"/>
    </row>
    <row r="25" spans="1:6" customHeight="1" ht="24" s="25" customFormat="1">
      <c r="A25" s="405" t="s">
        <v>62</v>
      </c>
      <c r="B25" s="405"/>
      <c r="C25" s="405"/>
      <c r="D25" s="402"/>
      <c r="E25" s="402"/>
      <c r="F25" s="402"/>
    </row>
    <row r="26" spans="1:6" customHeight="1" ht="15.75" s="1" customFormat="1">
      <c r="A26" s="5"/>
      <c r="B26" s="5"/>
      <c r="C26" s="5"/>
      <c r="D26" s="12"/>
      <c r="E26" s="12"/>
      <c r="F26" s="13"/>
    </row>
    <row r="27" spans="1:6" customHeight="1" ht="15">
      <c r="A27" s="5"/>
      <c r="B27" s="14"/>
      <c r="C27" s="14"/>
      <c r="D27" s="15"/>
    </row>
    <row r="28" spans="1:6" customHeight="1" ht="15">
      <c r="A28" s="5"/>
      <c r="B28" s="14"/>
      <c r="C28" s="16"/>
      <c r="D28" s="15"/>
      <c r="E28" s="17"/>
    </row>
    <row r="29" spans="1:6" customHeight="1" ht="15">
      <c r="A29" s="5"/>
      <c r="B29" s="14"/>
      <c r="C29" s="14"/>
      <c r="D29" s="15"/>
    </row>
    <row r="30" spans="1:6" customHeight="1" ht="15">
      <c r="A30" s="5"/>
      <c r="B30" s="14"/>
      <c r="C30" s="14"/>
      <c r="D30" s="15"/>
    </row>
    <row r="31" spans="1:6" customHeight="1" ht="15">
      <c r="A31" s="5"/>
      <c r="B31" s="14"/>
      <c r="C31" s="14"/>
      <c r="D31" s="15"/>
    </row>
    <row r="32" spans="1:6" customHeight="1" ht="12.75">
      <c r="A32" s="5"/>
    </row>
    <row r="33" spans="1:6" customHeight="1" ht="12.75">
      <c r="A33" s="5"/>
      <c r="D33" s="15"/>
      <c r="E33" s="15"/>
    </row>
    <row r="34" spans="1:6" customHeight="1" ht="12.75">
      <c r="A34" s="5"/>
      <c r="D34" s="18"/>
    </row>
    <row r="35" spans="1:6" customHeight="1" ht="12.75">
      <c r="A35" s="5"/>
    </row>
    <row r="36" spans="1:6" customHeight="1" ht="12.75">
      <c r="A36" s="5"/>
      <c r="E36" s="15"/>
    </row>
    <row r="40" spans="1:6" customHeight="1" ht="12.75">
      <c r="D40" s="1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D24:F25"/>
    <mergeCell ref="A17:B17"/>
    <mergeCell ref="A5:F5"/>
    <mergeCell ref="A24:C24"/>
    <mergeCell ref="A25:C25"/>
    <mergeCell ref="A6:F6"/>
    <mergeCell ref="A7:E7"/>
    <mergeCell ref="D2:F2"/>
    <mergeCell ref="A8:A9"/>
    <mergeCell ref="B8:B9"/>
    <mergeCell ref="A11:B11"/>
    <mergeCell ref="C8:C9"/>
    <mergeCell ref="D8:D9"/>
    <mergeCell ref="E8:F8"/>
    <mergeCell ref="D3:F3"/>
    <mergeCell ref="A4:F4"/>
  </mergeCells>
  <printOptions gridLines="false" gridLinesSet="true"/>
  <pageMargins left="1.1811023622047" right="0.39370078740157" top="0.78740157480315" bottom="0.78740157480315" header="0.51181102362205" footer="0.31496062992126"/>
  <pageSetup paperSize="9" orientation="portrait" scale="69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3"/>
  <sheetViews>
    <sheetView tabSelected="0" workbookViewId="0" zoomScale="60" zoomScaleNormal="40" view="pageBreakPreview" showGridLines="true" showRowColHeaders="1">
      <selection activeCell="Q105" sqref="Q105"/>
    </sheetView>
  </sheetViews>
  <sheetFormatPr customHeight="true" defaultRowHeight="12.75" defaultColWidth="9.140625" outlineLevelRow="0" outlineLevelCol="0"/>
  <cols>
    <col min="1" max="1" width="15.85546875" customWidth="true" style="22"/>
    <col min="2" max="2" width="15.28515625" customWidth="true" style="22"/>
    <col min="3" max="3" width="17.85546875" customWidth="true" style="22"/>
    <col min="4" max="4" width="42.7109375" customWidth="true" style="22"/>
    <col min="5" max="5" width="14.5703125" customWidth="true" style="22"/>
    <col min="6" max="6" width="14.42578125" customWidth="true" style="22"/>
    <col min="7" max="7" width="14.7109375" customWidth="true" style="22"/>
    <col min="8" max="8" width="14.42578125" customWidth="true" style="22"/>
    <col min="9" max="9" width="12.28515625" customWidth="true" style="22"/>
    <col min="10" max="10" width="13.7109375" customWidth="true" style="22"/>
    <col min="11" max="11" width="13.5703125" customWidth="true" style="22"/>
    <col min="12" max="12" width="12.140625" customWidth="true" style="22"/>
    <col min="13" max="13" width="14.5703125" customWidth="true" style="22"/>
    <col min="14" max="14" width="10.85546875" customWidth="true" style="22"/>
    <col min="15" max="15" width="14.140625" customWidth="true" style="22"/>
    <col min="16" max="16" width="12.7109375" customWidth="true" style="22"/>
    <col min="17" max="17" width="15.85546875" customWidth="true" style="22"/>
  </cols>
  <sheetData>
    <row r="1" spans="1:20" customHeight="1" ht="30.75" s="108" customFormat="1">
      <c r="A1" s="102"/>
      <c r="B1" s="103"/>
      <c r="C1" s="104"/>
      <c r="D1" s="105"/>
      <c r="E1" s="105"/>
      <c r="F1" s="106"/>
      <c r="G1" s="105"/>
      <c r="H1" s="105"/>
      <c r="I1" s="105"/>
      <c r="J1" s="105"/>
      <c r="K1" s="105"/>
      <c r="L1" s="414" t="s">
        <v>63</v>
      </c>
      <c r="M1" s="414"/>
      <c r="N1" s="414"/>
      <c r="O1" s="161"/>
      <c r="P1" s="162"/>
      <c r="Q1" s="162"/>
      <c r="R1" s="107"/>
    </row>
    <row r="2" spans="1:20" customHeight="1" ht="66" s="108" customFormat="1">
      <c r="A2" s="109"/>
      <c r="B2" s="110"/>
      <c r="C2" s="111"/>
      <c r="D2" s="105"/>
      <c r="E2" s="105"/>
      <c r="F2" s="106"/>
      <c r="G2" s="105"/>
      <c r="H2" s="105"/>
      <c r="I2" s="105"/>
      <c r="J2" s="105"/>
      <c r="K2" s="105"/>
      <c r="L2" s="415" t="s">
        <v>44</v>
      </c>
      <c r="M2" s="415"/>
      <c r="N2" s="415"/>
      <c r="O2" s="415"/>
      <c r="P2" s="415"/>
      <c r="Q2" s="415"/>
      <c r="R2" s="107"/>
    </row>
    <row r="3" spans="1:20" customHeight="1" ht="33.75" s="108" customFormat="1">
      <c r="A3" s="109"/>
      <c r="B3" s="110"/>
      <c r="C3" s="111"/>
      <c r="D3" s="105"/>
      <c r="E3" s="105"/>
      <c r="F3" s="106"/>
      <c r="G3" s="105"/>
      <c r="H3" s="105"/>
      <c r="I3" s="105"/>
      <c r="J3" s="105"/>
      <c r="K3" s="105"/>
      <c r="L3" s="414" t="s">
        <v>64</v>
      </c>
      <c r="M3" s="414"/>
      <c r="N3" s="414"/>
      <c r="O3" s="414"/>
      <c r="P3" s="414"/>
      <c r="Q3" s="414"/>
      <c r="R3" s="112"/>
    </row>
    <row r="4" spans="1:20" customHeight="1" ht="77.25" s="108" customFormat="1">
      <c r="A4" s="113"/>
      <c r="B4" s="419" t="s">
        <v>65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</row>
    <row r="5" spans="1:20" customHeight="1" ht="20.25" s="108" customFormat="1">
      <c r="A5" s="420">
        <v>1731420000.0</v>
      </c>
      <c r="B5" s="420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20" customHeight="1" ht="25.5" s="108" customFormat="1">
      <c r="A6" s="421" t="s">
        <v>47</v>
      </c>
      <c r="B6" s="421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45" t="s">
        <v>6</v>
      </c>
    </row>
    <row r="7" spans="1:20" customHeight="1" ht="15.75" s="108" customFormat="1">
      <c r="A7" s="413" t="s">
        <v>66</v>
      </c>
      <c r="B7" s="413" t="s">
        <v>67</v>
      </c>
      <c r="C7" s="413" t="s">
        <v>68</v>
      </c>
      <c r="D7" s="413" t="s">
        <v>69</v>
      </c>
      <c r="E7" s="413" t="s">
        <v>10</v>
      </c>
      <c r="F7" s="413"/>
      <c r="G7" s="413"/>
      <c r="H7" s="413"/>
      <c r="I7" s="413"/>
      <c r="J7" s="413" t="s">
        <v>11</v>
      </c>
      <c r="K7" s="413"/>
      <c r="L7" s="413"/>
      <c r="M7" s="413"/>
      <c r="N7" s="413"/>
      <c r="O7" s="413"/>
      <c r="P7" s="413"/>
      <c r="Q7" s="418" t="s">
        <v>70</v>
      </c>
    </row>
    <row r="8" spans="1:20" customHeight="1" ht="15.75" s="108" customFormat="1">
      <c r="A8" s="413"/>
      <c r="B8" s="413"/>
      <c r="C8" s="413"/>
      <c r="D8" s="413"/>
      <c r="E8" s="413" t="s">
        <v>9</v>
      </c>
      <c r="F8" s="412" t="s">
        <v>71</v>
      </c>
      <c r="G8" s="413" t="s">
        <v>72</v>
      </c>
      <c r="H8" s="413"/>
      <c r="I8" s="412" t="s">
        <v>73</v>
      </c>
      <c r="J8" s="413" t="s">
        <v>9</v>
      </c>
      <c r="K8" s="412" t="s">
        <v>74</v>
      </c>
      <c r="L8" s="29" t="s">
        <v>75</v>
      </c>
      <c r="M8" s="412" t="s">
        <v>71</v>
      </c>
      <c r="N8" s="413" t="s">
        <v>72</v>
      </c>
      <c r="O8" s="413"/>
      <c r="P8" s="412" t="s">
        <v>73</v>
      </c>
      <c r="Q8" s="418"/>
    </row>
    <row r="9" spans="1:20" customHeight="1" ht="12.75" s="108" customFormat="1">
      <c r="A9" s="413"/>
      <c r="B9" s="413"/>
      <c r="C9" s="413"/>
      <c r="D9" s="413"/>
      <c r="E9" s="413"/>
      <c r="F9" s="412"/>
      <c r="G9" s="413" t="s">
        <v>76</v>
      </c>
      <c r="H9" s="413" t="s">
        <v>77</v>
      </c>
      <c r="I9" s="412"/>
      <c r="J9" s="413"/>
      <c r="K9" s="412"/>
      <c r="L9" s="412" t="s">
        <v>78</v>
      </c>
      <c r="M9" s="412"/>
      <c r="N9" s="413" t="s">
        <v>76</v>
      </c>
      <c r="O9" s="413" t="s">
        <v>77</v>
      </c>
      <c r="P9" s="412"/>
      <c r="Q9" s="418"/>
    </row>
    <row r="10" spans="1:20" customHeight="1" ht="117.75" s="108" customFormat="1">
      <c r="A10" s="413"/>
      <c r="B10" s="413"/>
      <c r="C10" s="413"/>
      <c r="D10" s="413"/>
      <c r="E10" s="413"/>
      <c r="F10" s="412"/>
      <c r="G10" s="413"/>
      <c r="H10" s="413"/>
      <c r="I10" s="412"/>
      <c r="J10" s="413"/>
      <c r="K10" s="412"/>
      <c r="L10" s="412"/>
      <c r="M10" s="412"/>
      <c r="N10" s="413"/>
      <c r="O10" s="413"/>
      <c r="P10" s="412"/>
      <c r="Q10" s="418"/>
    </row>
    <row r="11" spans="1:20" customHeight="1" ht="15.75" s="108" customFormat="1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115">
        <v>17</v>
      </c>
    </row>
    <row r="12" spans="1:20" customHeight="1" ht="23.25" s="119" customFormat="1">
      <c r="A12" s="116" t="s">
        <v>79</v>
      </c>
      <c r="B12" s="116"/>
      <c r="C12" s="116"/>
      <c r="D12" s="117" t="s">
        <v>80</v>
      </c>
      <c r="E12" s="118">
        <f>E13</f>
        <v>2892900</v>
      </c>
      <c r="F12" s="118">
        <f>F13</f>
        <v>2892900</v>
      </c>
      <c r="G12" s="118">
        <f>G13</f>
        <v>1997000</v>
      </c>
      <c r="H12" s="118">
        <f>H13</f>
        <v>250000</v>
      </c>
      <c r="I12" s="118">
        <f>I13</f>
        <v>0</v>
      </c>
      <c r="J12" s="118">
        <f>J13</f>
        <v>0</v>
      </c>
      <c r="K12" s="118">
        <f>K13</f>
        <v>0</v>
      </c>
      <c r="L12" s="118">
        <f>L13</f>
        <v>0</v>
      </c>
      <c r="M12" s="118">
        <f>M13</f>
        <v>0</v>
      </c>
      <c r="N12" s="118">
        <f>N13</f>
        <v>0</v>
      </c>
      <c r="O12" s="118">
        <f>O13</f>
        <v>0</v>
      </c>
      <c r="P12" s="118">
        <f>P13</f>
        <v>0</v>
      </c>
      <c r="Q12" s="118">
        <f>E12+J12</f>
        <v>2892900</v>
      </c>
    </row>
    <row r="13" spans="1:20" customHeight="1" ht="23.25" s="119" customFormat="1">
      <c r="A13" s="116" t="s">
        <v>81</v>
      </c>
      <c r="B13" s="116"/>
      <c r="C13" s="116"/>
      <c r="D13" s="117" t="s">
        <v>80</v>
      </c>
      <c r="E13" s="118">
        <f>E14</f>
        <v>2892900</v>
      </c>
      <c r="F13" s="118">
        <f>F14</f>
        <v>2892900</v>
      </c>
      <c r="G13" s="118">
        <f>G14</f>
        <v>1997000</v>
      </c>
      <c r="H13" s="118">
        <f>H14</f>
        <v>250000</v>
      </c>
      <c r="I13" s="118">
        <f>I14</f>
        <v>0</v>
      </c>
      <c r="J13" s="118">
        <f>J14</f>
        <v>0</v>
      </c>
      <c r="K13" s="118">
        <f>K14</f>
        <v>0</v>
      </c>
      <c r="L13" s="118">
        <f>L14</f>
        <v>0</v>
      </c>
      <c r="M13" s="118">
        <f>M14</f>
        <v>0</v>
      </c>
      <c r="N13" s="118">
        <f>N14</f>
        <v>0</v>
      </c>
      <c r="O13" s="118">
        <f>O14</f>
        <v>0</v>
      </c>
      <c r="P13" s="118">
        <f>P14</f>
        <v>0</v>
      </c>
      <c r="Q13" s="118">
        <f>E13+J13</f>
        <v>2892900</v>
      </c>
    </row>
    <row r="14" spans="1:20" customHeight="1" ht="23.25" s="119" customFormat="1">
      <c r="A14" s="120" t="s">
        <v>82</v>
      </c>
      <c r="B14" s="120" t="s">
        <v>83</v>
      </c>
      <c r="C14" s="121"/>
      <c r="D14" s="117" t="s">
        <v>84</v>
      </c>
      <c r="E14" s="122">
        <f>E15</f>
        <v>2892900</v>
      </c>
      <c r="F14" s="122">
        <f>F15</f>
        <v>2892900</v>
      </c>
      <c r="G14" s="122">
        <f>G15</f>
        <v>1997000</v>
      </c>
      <c r="H14" s="122">
        <f>H15</f>
        <v>250000</v>
      </c>
      <c r="I14" s="122">
        <f>I15</f>
        <v>0</v>
      </c>
      <c r="J14" s="122">
        <f>J15</f>
        <v>0</v>
      </c>
      <c r="K14" s="122">
        <f>K15</f>
        <v>0</v>
      </c>
      <c r="L14" s="122">
        <f>L15</f>
        <v>0</v>
      </c>
      <c r="M14" s="122">
        <f>M15</f>
        <v>0</v>
      </c>
      <c r="N14" s="122">
        <f>N15</f>
        <v>0</v>
      </c>
      <c r="O14" s="122">
        <f>O15</f>
        <v>0</v>
      </c>
      <c r="P14" s="122">
        <f>P15</f>
        <v>0</v>
      </c>
      <c r="Q14" s="118">
        <f>E14+J14</f>
        <v>2892900</v>
      </c>
    </row>
    <row r="15" spans="1:20" customHeight="1" ht="93.75" s="119" customFormat="1">
      <c r="A15" s="120" t="s">
        <v>85</v>
      </c>
      <c r="B15" s="120" t="s">
        <v>86</v>
      </c>
      <c r="C15" s="120" t="s">
        <v>87</v>
      </c>
      <c r="D15" s="117" t="s">
        <v>88</v>
      </c>
      <c r="E15" s="122">
        <f>E16+E17+E18+E19+E20+E21+E22+E23+E24+E25</f>
        <v>2892900</v>
      </c>
      <c r="F15" s="122">
        <f>F16+F17+F18+F19+F20+F21+F22+F23+F24+F25</f>
        <v>2892900</v>
      </c>
      <c r="G15" s="122">
        <f>G16+G17+G18+G19+G20+G21+G22+G23+G24+G25</f>
        <v>1997000</v>
      </c>
      <c r="H15" s="122">
        <f>H16+H17+H18+H19+H20+H21+H22+H23+H24+H25</f>
        <v>250000</v>
      </c>
      <c r="I15" s="122">
        <f>I16+I17+I18+I19+I20+I21+I22+I23+I24+I25</f>
        <v>0</v>
      </c>
      <c r="J15" s="122">
        <f>J16+J17+J18+J19+J20+J21+J22+J23+J24+J25</f>
        <v>0</v>
      </c>
      <c r="K15" s="122">
        <f>K16+K17+K18+K19+K20+K21+K22+K23+K24+K25</f>
        <v>0</v>
      </c>
      <c r="L15" s="122">
        <f>L16+L17+L18+L19+L20+L21+L22+L23+L24+L25</f>
        <v>0</v>
      </c>
      <c r="M15" s="122">
        <f>M16+M17+M18+M19+M20+M21+M22+M23+M24+M25</f>
        <v>0</v>
      </c>
      <c r="N15" s="122">
        <f>N16+N17+N18+N19+N20+N21+N22+N23+N24+N25</f>
        <v>0</v>
      </c>
      <c r="O15" s="122">
        <f>O16+O17+O18+O19+O20+O21+O22+O23+O24+O25</f>
        <v>0</v>
      </c>
      <c r="P15" s="122">
        <f>P16+P17+P18+P19+P20+P21+P22+P23+P24+P25</f>
        <v>0</v>
      </c>
      <c r="Q15" s="118">
        <f>E15+J15</f>
        <v>2892900</v>
      </c>
    </row>
    <row r="16" spans="1:20" customHeight="1" ht="78.75" s="119" customFormat="1">
      <c r="A16" s="120"/>
      <c r="B16" s="120"/>
      <c r="C16" s="121"/>
      <c r="D16" s="123" t="s">
        <v>89</v>
      </c>
      <c r="E16" s="124">
        <f>F16</f>
        <v>1284900</v>
      </c>
      <c r="F16" s="125">
        <v>1284900</v>
      </c>
      <c r="G16" s="126">
        <v>1077300</v>
      </c>
      <c r="H16" s="126">
        <v>0.0</v>
      </c>
      <c r="I16" s="125">
        <v>0.0</v>
      </c>
      <c r="J16" s="122">
        <v>0.0</v>
      </c>
      <c r="K16" s="125">
        <v>0.0</v>
      </c>
      <c r="L16" s="125">
        <v>0.0</v>
      </c>
      <c r="M16" s="125">
        <v>0.0</v>
      </c>
      <c r="N16" s="125">
        <v>0.0</v>
      </c>
      <c r="O16" s="125">
        <v>0.0</v>
      </c>
      <c r="P16" s="125">
        <v>0.0</v>
      </c>
      <c r="Q16" s="118">
        <f>E16+J16</f>
        <v>1284900</v>
      </c>
    </row>
    <row r="17" spans="1:20" customHeight="1" ht="31.5" s="119" customFormat="1">
      <c r="A17" s="120"/>
      <c r="B17" s="120"/>
      <c r="C17" s="121"/>
      <c r="D17" s="123" t="s">
        <v>90</v>
      </c>
      <c r="E17" s="124">
        <f>F17</f>
        <v>250000</v>
      </c>
      <c r="F17" s="125">
        <v>250000</v>
      </c>
      <c r="G17" s="125">
        <v>0.0</v>
      </c>
      <c r="H17" s="125">
        <v>250000</v>
      </c>
      <c r="I17" s="125">
        <v>0.0</v>
      </c>
      <c r="J17" s="122">
        <v>0.0</v>
      </c>
      <c r="K17" s="125">
        <v>0.0</v>
      </c>
      <c r="L17" s="125">
        <v>0.0</v>
      </c>
      <c r="M17" s="125">
        <v>0.0</v>
      </c>
      <c r="N17" s="125">
        <v>0.0</v>
      </c>
      <c r="O17" s="125">
        <v>0.0</v>
      </c>
      <c r="P17" s="125">
        <v>0.0</v>
      </c>
      <c r="Q17" s="118">
        <f>E17+J17</f>
        <v>250000</v>
      </c>
    </row>
    <row r="18" spans="1:20" customHeight="1" ht="47.25" hidden="true" s="119" customFormat="1">
      <c r="A18" s="120"/>
      <c r="B18" s="120"/>
      <c r="C18" s="121"/>
      <c r="D18" s="127" t="s">
        <v>91</v>
      </c>
      <c r="E18" s="124">
        <f>F18</f>
        <v>0</v>
      </c>
      <c r="F18" s="125">
        <v>0.0</v>
      </c>
      <c r="G18" s="125">
        <v>0.0</v>
      </c>
      <c r="H18" s="125">
        <v>0.0</v>
      </c>
      <c r="I18" s="125">
        <v>0.0</v>
      </c>
      <c r="J18" s="122">
        <v>0.0</v>
      </c>
      <c r="K18" s="125">
        <v>0.0</v>
      </c>
      <c r="L18" s="125">
        <v>0.0</v>
      </c>
      <c r="M18" s="125">
        <v>0.0</v>
      </c>
      <c r="N18" s="125">
        <v>0.0</v>
      </c>
      <c r="O18" s="125">
        <v>0.0</v>
      </c>
      <c r="P18" s="125">
        <v>0.0</v>
      </c>
      <c r="Q18" s="118">
        <f>E18+J18</f>
        <v>0</v>
      </c>
    </row>
    <row r="19" spans="1:20" customHeight="1" ht="47.25" s="119" customFormat="1">
      <c r="A19" s="120"/>
      <c r="B19" s="120"/>
      <c r="C19" s="121"/>
      <c r="D19" s="123" t="s">
        <v>92</v>
      </c>
      <c r="E19" s="124">
        <f>F19</f>
        <v>100000</v>
      </c>
      <c r="F19" s="125">
        <v>100000</v>
      </c>
      <c r="G19" s="125">
        <v>85000</v>
      </c>
      <c r="H19" s="125">
        <v>0.0</v>
      </c>
      <c r="I19" s="125">
        <v>0.0</v>
      </c>
      <c r="J19" s="122">
        <v>0.0</v>
      </c>
      <c r="K19" s="125">
        <v>0.0</v>
      </c>
      <c r="L19" s="125">
        <v>0.0</v>
      </c>
      <c r="M19" s="125">
        <v>0.0</v>
      </c>
      <c r="N19" s="125">
        <v>0.0</v>
      </c>
      <c r="O19" s="125">
        <v>0.0</v>
      </c>
      <c r="P19" s="125">
        <v>0.0</v>
      </c>
      <c r="Q19" s="118">
        <f>E19+J19</f>
        <v>100000</v>
      </c>
    </row>
    <row r="20" spans="1:20" customHeight="1" ht="47.25" hidden="true" s="119" customFormat="1">
      <c r="A20" s="120"/>
      <c r="B20" s="120"/>
      <c r="C20" s="121"/>
      <c r="D20" s="127" t="s">
        <v>93</v>
      </c>
      <c r="E20" s="124">
        <f>F20</f>
        <v>0</v>
      </c>
      <c r="F20" s="125">
        <v>0.0</v>
      </c>
      <c r="G20" s="125">
        <v>0.0</v>
      </c>
      <c r="H20" s="125">
        <v>0.0</v>
      </c>
      <c r="I20" s="125">
        <v>0.0</v>
      </c>
      <c r="J20" s="122">
        <v>0.0</v>
      </c>
      <c r="K20" s="125">
        <v>0.0</v>
      </c>
      <c r="L20" s="125">
        <v>0.0</v>
      </c>
      <c r="M20" s="125">
        <v>0.0</v>
      </c>
      <c r="N20" s="125">
        <v>0.0</v>
      </c>
      <c r="O20" s="125">
        <v>0.0</v>
      </c>
      <c r="P20" s="125">
        <v>0.0</v>
      </c>
      <c r="Q20" s="118">
        <f>E20+J20</f>
        <v>0</v>
      </c>
    </row>
    <row r="21" spans="1:20" customHeight="1" ht="47.25" hidden="true" s="119" customFormat="1">
      <c r="A21" s="120"/>
      <c r="B21" s="120"/>
      <c r="C21" s="121"/>
      <c r="D21" s="123" t="s">
        <v>94</v>
      </c>
      <c r="E21" s="124">
        <f>F21</f>
        <v>0</v>
      </c>
      <c r="F21" s="125">
        <v>0.0</v>
      </c>
      <c r="G21" s="125">
        <v>0.0</v>
      </c>
      <c r="H21" s="125">
        <v>0.0</v>
      </c>
      <c r="I21" s="125">
        <v>0.0</v>
      </c>
      <c r="J21" s="122">
        <v>0.0</v>
      </c>
      <c r="K21" s="125">
        <v>0.0</v>
      </c>
      <c r="L21" s="125">
        <v>0.0</v>
      </c>
      <c r="M21" s="125">
        <v>0.0</v>
      </c>
      <c r="N21" s="125">
        <v>0.0</v>
      </c>
      <c r="O21" s="125">
        <v>0.0</v>
      </c>
      <c r="P21" s="125">
        <v>0.0</v>
      </c>
      <c r="Q21" s="118">
        <f>E21+J21</f>
        <v>0</v>
      </c>
    </row>
    <row r="22" spans="1:20" customHeight="1" ht="47.25" hidden="true" s="119" customFormat="1">
      <c r="A22" s="120"/>
      <c r="B22" s="120"/>
      <c r="C22" s="121"/>
      <c r="D22" s="127" t="s">
        <v>95</v>
      </c>
      <c r="E22" s="124">
        <f>F22</f>
        <v>0</v>
      </c>
      <c r="F22" s="125">
        <v>0.0</v>
      </c>
      <c r="G22" s="125">
        <v>0.0</v>
      </c>
      <c r="H22" s="125">
        <v>0.0</v>
      </c>
      <c r="I22" s="125">
        <v>0.0</v>
      </c>
      <c r="J22" s="122">
        <v>0.0</v>
      </c>
      <c r="K22" s="125">
        <v>0.0</v>
      </c>
      <c r="L22" s="125">
        <v>0.0</v>
      </c>
      <c r="M22" s="125">
        <v>0.0</v>
      </c>
      <c r="N22" s="125">
        <v>0.0</v>
      </c>
      <c r="O22" s="125">
        <v>0.0</v>
      </c>
      <c r="P22" s="125">
        <v>0.0</v>
      </c>
      <c r="Q22" s="118">
        <f>E22+J22</f>
        <v>0</v>
      </c>
    </row>
    <row r="23" spans="1:20" customHeight="1" ht="47.25" s="119" customFormat="1">
      <c r="A23" s="120"/>
      <c r="B23" s="120"/>
      <c r="C23" s="121"/>
      <c r="D23" s="123" t="s">
        <v>96</v>
      </c>
      <c r="E23" s="124">
        <f>F23</f>
        <v>1000000</v>
      </c>
      <c r="F23" s="125">
        <v>1000000</v>
      </c>
      <c r="G23" s="125">
        <v>712700</v>
      </c>
      <c r="H23" s="125">
        <v>0.0</v>
      </c>
      <c r="I23" s="125">
        <v>0.0</v>
      </c>
      <c r="J23" s="122">
        <v>0.0</v>
      </c>
      <c r="K23" s="125">
        <v>0.0</v>
      </c>
      <c r="L23" s="125">
        <v>0.0</v>
      </c>
      <c r="M23" s="125">
        <v>0.0</v>
      </c>
      <c r="N23" s="125">
        <v>0.0</v>
      </c>
      <c r="O23" s="125">
        <v>0.0</v>
      </c>
      <c r="P23" s="125">
        <v>0.0</v>
      </c>
      <c r="Q23" s="118">
        <f>E23+J23</f>
        <v>1000000</v>
      </c>
    </row>
    <row r="24" spans="1:20" customHeight="1" ht="29.25" s="119" customFormat="1">
      <c r="A24" s="120"/>
      <c r="B24" s="120"/>
      <c r="C24" s="121"/>
      <c r="D24" s="123" t="s">
        <v>97</v>
      </c>
      <c r="E24" s="124">
        <f>F24</f>
        <v>30000</v>
      </c>
      <c r="F24" s="125">
        <f>10000+20000</f>
        <v>30000</v>
      </c>
      <c r="G24" s="125">
        <v>0.0</v>
      </c>
      <c r="H24" s="125">
        <v>0.0</v>
      </c>
      <c r="I24" s="125">
        <v>0.0</v>
      </c>
      <c r="J24" s="122">
        <v>0.0</v>
      </c>
      <c r="K24" s="125">
        <v>0.0</v>
      </c>
      <c r="L24" s="125">
        <v>0.0</v>
      </c>
      <c r="M24" s="125">
        <v>0.0</v>
      </c>
      <c r="N24" s="125">
        <v>0.0</v>
      </c>
      <c r="O24" s="125">
        <v>0.0</v>
      </c>
      <c r="P24" s="125">
        <v>0.0</v>
      </c>
      <c r="Q24" s="118">
        <f>E24+J24</f>
        <v>30000</v>
      </c>
    </row>
    <row r="25" spans="1:20" customHeight="1" ht="31.5" s="119" customFormat="1">
      <c r="A25" s="120"/>
      <c r="B25" s="120"/>
      <c r="C25" s="121"/>
      <c r="D25" s="181" t="s">
        <v>98</v>
      </c>
      <c r="E25" s="182">
        <f>F25</f>
        <v>228000</v>
      </c>
      <c r="F25" s="183">
        <f>208000+20000</f>
        <v>228000</v>
      </c>
      <c r="G25" s="183">
        <v>122000</v>
      </c>
      <c r="H25" s="183">
        <v>0.0</v>
      </c>
      <c r="I25" s="183">
        <v>0.0</v>
      </c>
      <c r="J25" s="184">
        <v>0.0</v>
      </c>
      <c r="K25" s="183">
        <v>0.0</v>
      </c>
      <c r="L25" s="183">
        <v>0.0</v>
      </c>
      <c r="M25" s="183">
        <v>0.0</v>
      </c>
      <c r="N25" s="183">
        <v>0.0</v>
      </c>
      <c r="O25" s="183">
        <v>0.0</v>
      </c>
      <c r="P25" s="183">
        <v>0.0</v>
      </c>
      <c r="Q25" s="185">
        <f>E25+J25</f>
        <v>228000</v>
      </c>
    </row>
    <row r="26" spans="1:20" customHeight="1" ht="31.5" s="119" customFormat="1">
      <c r="A26" s="120" t="s">
        <v>99</v>
      </c>
      <c r="B26" s="128"/>
      <c r="C26" s="121"/>
      <c r="D26" s="117" t="s">
        <v>100</v>
      </c>
      <c r="E26" s="122">
        <f>E27</f>
        <v>6605809.39</v>
      </c>
      <c r="F26" s="122">
        <f>F27</f>
        <v>6605809.39</v>
      </c>
      <c r="G26" s="122">
        <f>G27</f>
        <v>0</v>
      </c>
      <c r="H26" s="122">
        <f>H27</f>
        <v>0</v>
      </c>
      <c r="I26" s="122">
        <f>I27</f>
        <v>0</v>
      </c>
      <c r="J26" s="122">
        <f>J27</f>
        <v>417422</v>
      </c>
      <c r="K26" s="122">
        <f>K27</f>
        <v>417422</v>
      </c>
      <c r="L26" s="122">
        <f>L27</f>
        <v>0</v>
      </c>
      <c r="M26" s="122">
        <f>M27</f>
        <v>0</v>
      </c>
      <c r="N26" s="122">
        <f>N27</f>
        <v>0</v>
      </c>
      <c r="O26" s="122">
        <f>O27</f>
        <v>0</v>
      </c>
      <c r="P26" s="122">
        <f>P27</f>
        <v>417422</v>
      </c>
      <c r="Q26" s="118">
        <f>E26+J26</f>
        <v>7023231.39</v>
      </c>
    </row>
    <row r="27" spans="1:20" customHeight="1" ht="31.5" s="119" customFormat="1">
      <c r="A27" s="120" t="s">
        <v>101</v>
      </c>
      <c r="B27" s="128"/>
      <c r="C27" s="121"/>
      <c r="D27" s="117" t="s">
        <v>100</v>
      </c>
      <c r="E27" s="122">
        <f>E58+E103+E28+E53+E35</f>
        <v>6605809.39</v>
      </c>
      <c r="F27" s="122">
        <f>F58+F103+F28+F53+F35</f>
        <v>6605809.39</v>
      </c>
      <c r="G27" s="122">
        <f>G58+G103+G28</f>
        <v>0</v>
      </c>
      <c r="H27" s="122">
        <f>H58+H103+H28</f>
        <v>0</v>
      </c>
      <c r="I27" s="122">
        <f>I58+I103+I28</f>
        <v>0</v>
      </c>
      <c r="J27" s="122">
        <f>J58+J103+J28</f>
        <v>417422</v>
      </c>
      <c r="K27" s="122">
        <f>K58+K103+K28</f>
        <v>417422</v>
      </c>
      <c r="L27" s="122">
        <f>L58+L103+L28</f>
        <v>0</v>
      </c>
      <c r="M27" s="122">
        <f>M58+M103+M28</f>
        <v>0</v>
      </c>
      <c r="N27" s="122">
        <f>N58+N103+N28</f>
        <v>0</v>
      </c>
      <c r="O27" s="122">
        <f>O58+O103+O28</f>
        <v>0</v>
      </c>
      <c r="P27" s="122">
        <f>P58+P103+P28</f>
        <v>417422</v>
      </c>
      <c r="Q27" s="118">
        <f>E27+J27</f>
        <v>7023231.39</v>
      </c>
    </row>
    <row r="28" spans="1:20" customHeight="1" ht="15.75" s="119" customFormat="1">
      <c r="A28" s="120" t="s">
        <v>102</v>
      </c>
      <c r="B28" s="120" t="s">
        <v>83</v>
      </c>
      <c r="C28" s="121"/>
      <c r="D28" s="117" t="s">
        <v>84</v>
      </c>
      <c r="E28" s="122">
        <f>E29</f>
        <v>105000</v>
      </c>
      <c r="F28" s="122">
        <f>F29</f>
        <v>105000</v>
      </c>
      <c r="G28" s="122">
        <f>G29</f>
        <v>0</v>
      </c>
      <c r="H28" s="122">
        <f>H29</f>
        <v>0</v>
      </c>
      <c r="I28" s="122">
        <f>I29</f>
        <v>0</v>
      </c>
      <c r="J28" s="122">
        <f>J29</f>
        <v>0</v>
      </c>
      <c r="K28" s="122">
        <f>K29</f>
        <v>0</v>
      </c>
      <c r="L28" s="122">
        <f>L29</f>
        <v>0</v>
      </c>
      <c r="M28" s="122">
        <f>M29</f>
        <v>0</v>
      </c>
      <c r="N28" s="122">
        <f>N29</f>
        <v>0</v>
      </c>
      <c r="O28" s="122">
        <f>O29</f>
        <v>0</v>
      </c>
      <c r="P28" s="122">
        <f>P29</f>
        <v>0</v>
      </c>
      <c r="Q28" s="118">
        <f>E28+J28</f>
        <v>105000</v>
      </c>
    </row>
    <row r="29" spans="1:20" customHeight="1" ht="31.5" s="119" customFormat="1">
      <c r="A29" s="120" t="s">
        <v>103</v>
      </c>
      <c r="B29" s="120" t="s">
        <v>104</v>
      </c>
      <c r="C29" s="121" t="s">
        <v>105</v>
      </c>
      <c r="D29" s="117" t="s">
        <v>106</v>
      </c>
      <c r="E29" s="122">
        <f>SUM(E30+E33)</f>
        <v>105000</v>
      </c>
      <c r="F29" s="122">
        <f>F30+F33</f>
        <v>105000</v>
      </c>
      <c r="G29" s="122">
        <f>G30</f>
        <v>0</v>
      </c>
      <c r="H29" s="122">
        <f>H30</f>
        <v>0</v>
      </c>
      <c r="I29" s="122">
        <f>I30</f>
        <v>0</v>
      </c>
      <c r="J29" s="122">
        <f>J30</f>
        <v>0</v>
      </c>
      <c r="K29" s="122">
        <f>K30</f>
        <v>0</v>
      </c>
      <c r="L29" s="122">
        <f>L30</f>
        <v>0</v>
      </c>
      <c r="M29" s="122">
        <f>M30</f>
        <v>0</v>
      </c>
      <c r="N29" s="122">
        <f>N30</f>
        <v>0</v>
      </c>
      <c r="O29" s="122">
        <f>O30</f>
        <v>0</v>
      </c>
      <c r="P29" s="122">
        <f>P30</f>
        <v>0</v>
      </c>
      <c r="Q29" s="118">
        <f>E29+J29</f>
        <v>105000</v>
      </c>
    </row>
    <row r="30" spans="1:20" customHeight="1" ht="63" s="119" customFormat="1">
      <c r="A30" s="120"/>
      <c r="B30" s="128"/>
      <c r="C30" s="121"/>
      <c r="D30" s="129" t="s">
        <v>107</v>
      </c>
      <c r="E30" s="122">
        <f>F30</f>
        <v>10000</v>
      </c>
      <c r="F30" s="125">
        <f>F31+F32</f>
        <v>10000</v>
      </c>
      <c r="G30" s="125">
        <f>G31+G32</f>
        <v>0</v>
      </c>
      <c r="H30" s="125">
        <f>H31+H32</f>
        <v>0</v>
      </c>
      <c r="I30" s="125">
        <f>I31+I32</f>
        <v>0</v>
      </c>
      <c r="J30" s="122">
        <f>J31+J32</f>
        <v>0</v>
      </c>
      <c r="K30" s="125">
        <f>K31+K32</f>
        <v>0</v>
      </c>
      <c r="L30" s="125">
        <f>L31+L32</f>
        <v>0</v>
      </c>
      <c r="M30" s="125">
        <f>M31+M32</f>
        <v>0</v>
      </c>
      <c r="N30" s="125">
        <f>N31+N32</f>
        <v>0</v>
      </c>
      <c r="O30" s="125">
        <f>O31+O32</f>
        <v>0</v>
      </c>
      <c r="P30" s="125">
        <f>P31+P32</f>
        <v>0</v>
      </c>
      <c r="Q30" s="118">
        <f>Q31+Q32</f>
        <v>10000</v>
      </c>
    </row>
    <row r="31" spans="1:20" customHeight="1" ht="30.75" s="119" customFormat="1">
      <c r="A31" s="120"/>
      <c r="B31" s="128"/>
      <c r="C31" s="121"/>
      <c r="D31" s="123" t="s">
        <v>98</v>
      </c>
      <c r="E31" s="122">
        <f>F31</f>
        <v>10000</v>
      </c>
      <c r="F31" s="125">
        <v>10000</v>
      </c>
      <c r="G31" s="125">
        <f>SUM(G58:G58)</f>
        <v>0</v>
      </c>
      <c r="H31" s="125">
        <v>0.0</v>
      </c>
      <c r="I31" s="125">
        <f>SUM(I58:I58)</f>
        <v>0</v>
      </c>
      <c r="J31" s="122">
        <v>0.0</v>
      </c>
      <c r="K31" s="125">
        <v>0.0</v>
      </c>
      <c r="L31" s="125">
        <v>0.0</v>
      </c>
      <c r="M31" s="125">
        <v>0.0</v>
      </c>
      <c r="N31" s="125">
        <v>0.0</v>
      </c>
      <c r="O31" s="125">
        <v>0.0</v>
      </c>
      <c r="P31" s="125">
        <v>0.0</v>
      </c>
      <c r="Q31" s="118">
        <f>E31+J31</f>
        <v>10000</v>
      </c>
    </row>
    <row r="32" spans="1:20" customHeight="1" ht="0.75" s="119" customFormat="1">
      <c r="A32" s="120"/>
      <c r="B32" s="128"/>
      <c r="C32" s="121"/>
      <c r="D32" s="123" t="s">
        <v>108</v>
      </c>
      <c r="E32" s="122">
        <f>F32</f>
        <v>0</v>
      </c>
      <c r="F32" s="125">
        <v>0.0</v>
      </c>
      <c r="G32" s="125">
        <f>SUM(G59:G59)</f>
        <v>0</v>
      </c>
      <c r="H32" s="125">
        <v>0.0</v>
      </c>
      <c r="I32" s="125">
        <f>SUM(I59:I59)</f>
        <v>0</v>
      </c>
      <c r="J32" s="122">
        <v>0.0</v>
      </c>
      <c r="K32" s="125">
        <v>0.0</v>
      </c>
      <c r="L32" s="125">
        <v>0.0</v>
      </c>
      <c r="M32" s="125">
        <v>0.0</v>
      </c>
      <c r="N32" s="125">
        <v>0.0</v>
      </c>
      <c r="O32" s="125">
        <v>0.0</v>
      </c>
      <c r="P32" s="125">
        <v>0.0</v>
      </c>
      <c r="Q32" s="118">
        <f>E32+J32</f>
        <v>0</v>
      </c>
    </row>
    <row r="33" spans="1:20" customHeight="1" ht="63.75" s="119" customFormat="1">
      <c r="A33" s="120"/>
      <c r="B33" s="128"/>
      <c r="C33" s="121"/>
      <c r="D33" s="129" t="s">
        <v>109</v>
      </c>
      <c r="E33" s="122">
        <f>E34</f>
        <v>95000</v>
      </c>
      <c r="F33" s="125">
        <f>F34</f>
        <v>95000</v>
      </c>
      <c r="G33" s="125">
        <f>SUM(G34:G34)</f>
        <v>0</v>
      </c>
      <c r="H33" s="125">
        <f>H34</f>
        <v>0</v>
      </c>
      <c r="I33" s="125">
        <v>0.0</v>
      </c>
      <c r="J33" s="122">
        <v>0.0</v>
      </c>
      <c r="K33" s="125">
        <v>0.0</v>
      </c>
      <c r="L33" s="125">
        <v>0.0</v>
      </c>
      <c r="M33" s="125">
        <v>0.0</v>
      </c>
      <c r="N33" s="125">
        <v>0.0</v>
      </c>
      <c r="O33" s="125">
        <v>0.0</v>
      </c>
      <c r="P33" s="125">
        <v>0.0</v>
      </c>
      <c r="Q33" s="118">
        <f>E33+J33</f>
        <v>95000</v>
      </c>
    </row>
    <row r="34" spans="1:20" customHeight="1" ht="31.5" s="119" customFormat="1">
      <c r="A34" s="120"/>
      <c r="B34" s="128"/>
      <c r="C34" s="121"/>
      <c r="D34" s="123" t="s">
        <v>98</v>
      </c>
      <c r="E34" s="122">
        <f>F34</f>
        <v>95000</v>
      </c>
      <c r="F34" s="125">
        <v>95000</v>
      </c>
      <c r="G34" s="125">
        <f>SUM(G60:G60)</f>
        <v>0</v>
      </c>
      <c r="H34" s="125">
        <v>0.0</v>
      </c>
      <c r="I34" s="125">
        <f>SUM(I60:I60)</f>
        <v>0</v>
      </c>
      <c r="J34" s="122">
        <v>0.0</v>
      </c>
      <c r="K34" s="125">
        <v>0.0</v>
      </c>
      <c r="L34" s="125">
        <v>0.0</v>
      </c>
      <c r="M34" s="125">
        <v>0.0</v>
      </c>
      <c r="N34" s="125">
        <v>0.0</v>
      </c>
      <c r="O34" s="125">
        <v>0.0</v>
      </c>
      <c r="P34" s="125">
        <v>0.0</v>
      </c>
      <c r="Q34" s="118">
        <f>E34+J34</f>
        <v>95000</v>
      </c>
    </row>
    <row r="35" spans="1:20" customHeight="1" ht="19.5" s="119" customFormat="1">
      <c r="A35" s="120" t="s">
        <v>110</v>
      </c>
      <c r="B35" s="120" t="s">
        <v>111</v>
      </c>
      <c r="C35" s="121"/>
      <c r="D35" s="117" t="s">
        <v>112</v>
      </c>
      <c r="E35" s="122">
        <f>E36</f>
        <v>355000</v>
      </c>
      <c r="F35" s="122">
        <f>F36</f>
        <v>355000</v>
      </c>
      <c r="G35" s="122">
        <f>G36</f>
        <v>0</v>
      </c>
      <c r="H35" s="122">
        <f>H36</f>
        <v>0</v>
      </c>
      <c r="I35" s="122">
        <f>I36</f>
        <v>0</v>
      </c>
      <c r="J35" s="122">
        <f>J36</f>
        <v>0</v>
      </c>
      <c r="K35" s="122">
        <f>K36</f>
        <v>0</v>
      </c>
      <c r="L35" s="122">
        <f>L36</f>
        <v>0</v>
      </c>
      <c r="M35" s="122">
        <f>M36</f>
        <v>0</v>
      </c>
      <c r="N35" s="122">
        <f>N36</f>
        <v>0</v>
      </c>
      <c r="O35" s="122">
        <f>O36</f>
        <v>0</v>
      </c>
      <c r="P35" s="122">
        <f>P36</f>
        <v>0</v>
      </c>
      <c r="Q35" s="118">
        <f>Q36</f>
        <v>355000</v>
      </c>
    </row>
    <row r="36" spans="1:20" customHeight="1" ht="31.5" s="119" customFormat="1">
      <c r="A36" s="120" t="s">
        <v>113</v>
      </c>
      <c r="B36" s="120" t="s">
        <v>114</v>
      </c>
      <c r="C36" s="121"/>
      <c r="D36" s="117" t="s">
        <v>115</v>
      </c>
      <c r="E36" s="122">
        <f>E37</f>
        <v>355000</v>
      </c>
      <c r="F36" s="122">
        <f>F37</f>
        <v>355000</v>
      </c>
      <c r="G36" s="122">
        <f>G37</f>
        <v>0</v>
      </c>
      <c r="H36" s="122">
        <f>H37</f>
        <v>0</v>
      </c>
      <c r="I36" s="122">
        <f>I37</f>
        <v>0</v>
      </c>
      <c r="J36" s="122">
        <f>J37</f>
        <v>0</v>
      </c>
      <c r="K36" s="122">
        <f>K37</f>
        <v>0</v>
      </c>
      <c r="L36" s="122">
        <f>L37</f>
        <v>0</v>
      </c>
      <c r="M36" s="122">
        <f>M37</f>
        <v>0</v>
      </c>
      <c r="N36" s="122">
        <f>N37</f>
        <v>0</v>
      </c>
      <c r="O36" s="122">
        <f>O37</f>
        <v>0</v>
      </c>
      <c r="P36" s="122">
        <f>P37</f>
        <v>0</v>
      </c>
      <c r="Q36" s="118">
        <f>Q37</f>
        <v>355000</v>
      </c>
    </row>
    <row r="37" spans="1:20" customHeight="1" ht="31.5" s="119" customFormat="1">
      <c r="A37" s="120" t="s">
        <v>116</v>
      </c>
      <c r="B37" s="120">
        <v>4082</v>
      </c>
      <c r="C37" s="121" t="s">
        <v>117</v>
      </c>
      <c r="D37" s="117" t="s">
        <v>118</v>
      </c>
      <c r="E37" s="122">
        <f>E38</f>
        <v>355000</v>
      </c>
      <c r="F37" s="122">
        <f>F38</f>
        <v>355000</v>
      </c>
      <c r="G37" s="122">
        <f>G38</f>
        <v>0</v>
      </c>
      <c r="H37" s="122">
        <f>H38</f>
        <v>0</v>
      </c>
      <c r="I37" s="122">
        <f>I38</f>
        <v>0</v>
      </c>
      <c r="J37" s="122">
        <f>J38</f>
        <v>0</v>
      </c>
      <c r="K37" s="122">
        <f>K38</f>
        <v>0</v>
      </c>
      <c r="L37" s="122">
        <f>L38</f>
        <v>0</v>
      </c>
      <c r="M37" s="122">
        <f>M38</f>
        <v>0</v>
      </c>
      <c r="N37" s="122">
        <f>N38</f>
        <v>0</v>
      </c>
      <c r="O37" s="122">
        <f>O38</f>
        <v>0</v>
      </c>
      <c r="P37" s="122">
        <f>P38</f>
        <v>0</v>
      </c>
      <c r="Q37" s="118">
        <f>Q38</f>
        <v>355000</v>
      </c>
    </row>
    <row r="38" spans="1:20" customHeight="1" ht="47.25" s="119" customFormat="1">
      <c r="A38" s="120"/>
      <c r="B38" s="128"/>
      <c r="C38" s="121"/>
      <c r="D38" s="129" t="s">
        <v>119</v>
      </c>
      <c r="E38" s="122">
        <f>SUM(E39:E52)</f>
        <v>355000</v>
      </c>
      <c r="F38" s="125">
        <f>SUM(F39:F52)</f>
        <v>355000</v>
      </c>
      <c r="G38" s="125">
        <f>SUM(G39:G52)</f>
        <v>0</v>
      </c>
      <c r="H38" s="125">
        <f>SUM(H39:H52)</f>
        <v>0</v>
      </c>
      <c r="I38" s="125">
        <f>SUM(I39:I52)</f>
        <v>0</v>
      </c>
      <c r="J38" s="122">
        <f>SUM(J39:J52)</f>
        <v>0</v>
      </c>
      <c r="K38" s="125">
        <f>SUM(K39:K52)</f>
        <v>0</v>
      </c>
      <c r="L38" s="125">
        <f>SUM(L39:L52)</f>
        <v>0</v>
      </c>
      <c r="M38" s="125">
        <f>SUM(M39:M52)</f>
        <v>0</v>
      </c>
      <c r="N38" s="125">
        <f>SUM(N39:N52)</f>
        <v>0</v>
      </c>
      <c r="O38" s="125">
        <f>SUM(O39:O52)</f>
        <v>0</v>
      </c>
      <c r="P38" s="125">
        <f>SUM(P39:P52)</f>
        <v>0</v>
      </c>
      <c r="Q38" s="118">
        <f>SUM(Q39:Q52)</f>
        <v>355000</v>
      </c>
    </row>
    <row r="39" spans="1:20" customHeight="1" ht="47.25" s="119" customFormat="1">
      <c r="A39" s="120"/>
      <c r="B39" s="128"/>
      <c r="C39" s="121"/>
      <c r="D39" s="123" t="s">
        <v>120</v>
      </c>
      <c r="E39" s="122">
        <f>F39</f>
        <v>25000</v>
      </c>
      <c r="F39" s="125">
        <v>25000</v>
      </c>
      <c r="G39" s="125">
        <f>SUM(G61:G61)</f>
        <v>0</v>
      </c>
      <c r="H39" s="125">
        <v>0.0</v>
      </c>
      <c r="I39" s="125">
        <f>SUM(I61:I61)</f>
        <v>0</v>
      </c>
      <c r="J39" s="122">
        <v>0.0</v>
      </c>
      <c r="K39" s="125">
        <v>0.0</v>
      </c>
      <c r="L39" s="125">
        <v>0.0</v>
      </c>
      <c r="M39" s="125">
        <v>0.0</v>
      </c>
      <c r="N39" s="125">
        <v>0.0</v>
      </c>
      <c r="O39" s="125">
        <v>0.0</v>
      </c>
      <c r="P39" s="125">
        <v>0.0</v>
      </c>
      <c r="Q39" s="118">
        <f>E39+J39</f>
        <v>25000</v>
      </c>
    </row>
    <row r="40" spans="1:20" customHeight="1" ht="47.25" s="119" customFormat="1">
      <c r="A40" s="120"/>
      <c r="B40" s="128"/>
      <c r="C40" s="121"/>
      <c r="D40" s="123" t="s">
        <v>121</v>
      </c>
      <c r="E40" s="122">
        <f>F40</f>
        <v>25000</v>
      </c>
      <c r="F40" s="125">
        <v>25000</v>
      </c>
      <c r="G40" s="125">
        <f>SUM(G62:G62)</f>
        <v>0</v>
      </c>
      <c r="H40" s="125">
        <v>0.0</v>
      </c>
      <c r="I40" s="125">
        <f>SUM(I62:I62)</f>
        <v>0</v>
      </c>
      <c r="J40" s="122">
        <v>0.0</v>
      </c>
      <c r="K40" s="125">
        <v>0.0</v>
      </c>
      <c r="L40" s="125">
        <v>0.0</v>
      </c>
      <c r="M40" s="125">
        <v>0.0</v>
      </c>
      <c r="N40" s="125">
        <v>0.0</v>
      </c>
      <c r="O40" s="125">
        <v>0.0</v>
      </c>
      <c r="P40" s="125">
        <v>0.0</v>
      </c>
      <c r="Q40" s="118">
        <f>E40+J40</f>
        <v>25000</v>
      </c>
    </row>
    <row r="41" spans="1:20" customHeight="1" ht="47.25" s="119" customFormat="1">
      <c r="A41" s="120"/>
      <c r="B41" s="128"/>
      <c r="C41" s="121"/>
      <c r="D41" s="123" t="s">
        <v>122</v>
      </c>
      <c r="E41" s="122">
        <f>F41</f>
        <v>25000</v>
      </c>
      <c r="F41" s="125">
        <v>25000</v>
      </c>
      <c r="G41" s="125">
        <f>SUM(G63:G63)</f>
        <v>0</v>
      </c>
      <c r="H41" s="125">
        <v>0.0</v>
      </c>
      <c r="I41" s="125">
        <f>SUM(I63:I63)</f>
        <v>0</v>
      </c>
      <c r="J41" s="122">
        <v>0.0</v>
      </c>
      <c r="K41" s="125">
        <v>0.0</v>
      </c>
      <c r="L41" s="125">
        <v>0.0</v>
      </c>
      <c r="M41" s="125">
        <v>0.0</v>
      </c>
      <c r="N41" s="125">
        <v>0.0</v>
      </c>
      <c r="O41" s="125">
        <v>0.0</v>
      </c>
      <c r="P41" s="125">
        <v>0.0</v>
      </c>
      <c r="Q41" s="118">
        <f>E41+J41</f>
        <v>25000</v>
      </c>
    </row>
    <row r="42" spans="1:20" customHeight="1" ht="47.25" s="119" customFormat="1">
      <c r="A42" s="120"/>
      <c r="B42" s="128"/>
      <c r="C42" s="121"/>
      <c r="D42" s="123" t="s">
        <v>123</v>
      </c>
      <c r="E42" s="122">
        <f>F42</f>
        <v>25000</v>
      </c>
      <c r="F42" s="125">
        <v>25000</v>
      </c>
      <c r="G42" s="125">
        <f>SUM(G64:G64)</f>
        <v>0</v>
      </c>
      <c r="H42" s="125">
        <v>0.0</v>
      </c>
      <c r="I42" s="125">
        <f>SUM(I64:I64)</f>
        <v>0</v>
      </c>
      <c r="J42" s="122">
        <v>0.0</v>
      </c>
      <c r="K42" s="125">
        <v>0.0</v>
      </c>
      <c r="L42" s="125">
        <v>0.0</v>
      </c>
      <c r="M42" s="125">
        <v>0.0</v>
      </c>
      <c r="N42" s="125">
        <v>0.0</v>
      </c>
      <c r="O42" s="125">
        <v>0.0</v>
      </c>
      <c r="P42" s="125">
        <v>0.0</v>
      </c>
      <c r="Q42" s="118">
        <f>E42+J42</f>
        <v>25000</v>
      </c>
    </row>
    <row r="43" spans="1:20" customHeight="1" ht="47.25" s="119" customFormat="1">
      <c r="A43" s="120"/>
      <c r="B43" s="128"/>
      <c r="C43" s="121"/>
      <c r="D43" s="123" t="s">
        <v>124</v>
      </c>
      <c r="E43" s="122">
        <f>F43</f>
        <v>25000</v>
      </c>
      <c r="F43" s="125">
        <v>25000</v>
      </c>
      <c r="G43" s="125">
        <f>SUM(G62:G62)</f>
        <v>0</v>
      </c>
      <c r="H43" s="125">
        <v>0.0</v>
      </c>
      <c r="I43" s="125">
        <f>SUM(I62:I62)</f>
        <v>0</v>
      </c>
      <c r="J43" s="122">
        <v>0.0</v>
      </c>
      <c r="K43" s="125">
        <v>0.0</v>
      </c>
      <c r="L43" s="125">
        <v>0.0</v>
      </c>
      <c r="M43" s="125">
        <v>0.0</v>
      </c>
      <c r="N43" s="125">
        <v>0.0</v>
      </c>
      <c r="O43" s="125">
        <v>0.0</v>
      </c>
      <c r="P43" s="125">
        <v>0.0</v>
      </c>
      <c r="Q43" s="118">
        <f>E43+J43</f>
        <v>25000</v>
      </c>
    </row>
    <row r="44" spans="1:20" customHeight="1" ht="47.25" s="119" customFormat="1">
      <c r="A44" s="120"/>
      <c r="B44" s="128"/>
      <c r="C44" s="121"/>
      <c r="D44" s="123" t="s">
        <v>125</v>
      </c>
      <c r="E44" s="122">
        <f>F44</f>
        <v>15000</v>
      </c>
      <c r="F44" s="125">
        <v>15000</v>
      </c>
      <c r="G44" s="125">
        <f>SUM(G63:G63)</f>
        <v>0</v>
      </c>
      <c r="H44" s="125">
        <v>0.0</v>
      </c>
      <c r="I44" s="125">
        <f>SUM(I63:I63)</f>
        <v>0</v>
      </c>
      <c r="J44" s="122">
        <v>0.0</v>
      </c>
      <c r="K44" s="125">
        <v>0.0</v>
      </c>
      <c r="L44" s="125">
        <v>0.0</v>
      </c>
      <c r="M44" s="125">
        <v>0.0</v>
      </c>
      <c r="N44" s="125">
        <v>0.0</v>
      </c>
      <c r="O44" s="125">
        <v>0.0</v>
      </c>
      <c r="P44" s="125">
        <v>0.0</v>
      </c>
      <c r="Q44" s="118">
        <f>E44+J44</f>
        <v>15000</v>
      </c>
    </row>
    <row r="45" spans="1:20" customHeight="1" ht="47.25" s="119" customFormat="1">
      <c r="A45" s="120"/>
      <c r="B45" s="128"/>
      <c r="C45" s="121"/>
      <c r="D45" s="123" t="s">
        <v>126</v>
      </c>
      <c r="E45" s="122">
        <f>F45</f>
        <v>20000</v>
      </c>
      <c r="F45" s="125">
        <v>20000</v>
      </c>
      <c r="G45" s="125">
        <f>SUM(G63:G63)</f>
        <v>0</v>
      </c>
      <c r="H45" s="125">
        <v>0.0</v>
      </c>
      <c r="I45" s="125">
        <f>SUM(I63:I63)</f>
        <v>0</v>
      </c>
      <c r="J45" s="122">
        <v>0.0</v>
      </c>
      <c r="K45" s="125">
        <v>0.0</v>
      </c>
      <c r="L45" s="125">
        <v>0.0</v>
      </c>
      <c r="M45" s="125">
        <v>0.0</v>
      </c>
      <c r="N45" s="125">
        <v>0.0</v>
      </c>
      <c r="O45" s="125">
        <v>0.0</v>
      </c>
      <c r="P45" s="125">
        <v>0.0</v>
      </c>
      <c r="Q45" s="118">
        <f>E45+J45</f>
        <v>20000</v>
      </c>
    </row>
    <row r="46" spans="1:20" customHeight="1" ht="47.25" s="119" customFormat="1">
      <c r="A46" s="120"/>
      <c r="B46" s="128"/>
      <c r="C46" s="121"/>
      <c r="D46" s="123" t="s">
        <v>127</v>
      </c>
      <c r="E46" s="122">
        <f>F46</f>
        <v>25000</v>
      </c>
      <c r="F46" s="125">
        <v>25000</v>
      </c>
      <c r="G46" s="125">
        <f>SUM(G64:G64)</f>
        <v>0</v>
      </c>
      <c r="H46" s="125">
        <v>0.0</v>
      </c>
      <c r="I46" s="125">
        <f>SUM(I64:I64)</f>
        <v>0</v>
      </c>
      <c r="J46" s="122">
        <v>0.0</v>
      </c>
      <c r="K46" s="125">
        <v>0.0</v>
      </c>
      <c r="L46" s="125">
        <v>0.0</v>
      </c>
      <c r="M46" s="125">
        <v>0.0</v>
      </c>
      <c r="N46" s="125">
        <v>0.0</v>
      </c>
      <c r="O46" s="125">
        <v>0.0</v>
      </c>
      <c r="P46" s="125">
        <v>0.0</v>
      </c>
      <c r="Q46" s="118">
        <f>E46+J46</f>
        <v>25000</v>
      </c>
    </row>
    <row r="47" spans="1:20" customHeight="1" ht="47.25" s="119" customFormat="1">
      <c r="A47" s="120"/>
      <c r="B47" s="128"/>
      <c r="C47" s="121"/>
      <c r="D47" s="123" t="s">
        <v>128</v>
      </c>
      <c r="E47" s="122">
        <f>F47</f>
        <v>25000</v>
      </c>
      <c r="F47" s="125">
        <v>25000</v>
      </c>
      <c r="G47" s="125">
        <f>SUM(G65:G65)</f>
        <v>0</v>
      </c>
      <c r="H47" s="125">
        <v>0.0</v>
      </c>
      <c r="I47" s="125">
        <f>SUM(I65:I65)</f>
        <v>0</v>
      </c>
      <c r="J47" s="122">
        <v>0.0</v>
      </c>
      <c r="K47" s="125">
        <v>0.0</v>
      </c>
      <c r="L47" s="125">
        <v>0.0</v>
      </c>
      <c r="M47" s="125">
        <v>0.0</v>
      </c>
      <c r="N47" s="125">
        <v>0.0</v>
      </c>
      <c r="O47" s="125">
        <v>0.0</v>
      </c>
      <c r="P47" s="125">
        <v>0.0</v>
      </c>
      <c r="Q47" s="118">
        <f>E47+J47</f>
        <v>25000</v>
      </c>
    </row>
    <row r="48" spans="1:20" customHeight="1" ht="49.5" s="119" customFormat="1">
      <c r="A48" s="120"/>
      <c r="B48" s="128"/>
      <c r="C48" s="121"/>
      <c r="D48" s="123" t="s">
        <v>94</v>
      </c>
      <c r="E48" s="122">
        <f>F48</f>
        <v>25000</v>
      </c>
      <c r="F48" s="125">
        <v>25000</v>
      </c>
      <c r="G48" s="125">
        <f>SUM(G65:G65)</f>
        <v>0</v>
      </c>
      <c r="H48" s="125">
        <v>0.0</v>
      </c>
      <c r="I48" s="125">
        <f>SUM(I65:I65)</f>
        <v>0</v>
      </c>
      <c r="J48" s="122">
        <v>0.0</v>
      </c>
      <c r="K48" s="125">
        <v>0.0</v>
      </c>
      <c r="L48" s="125">
        <v>0.0</v>
      </c>
      <c r="M48" s="125">
        <v>0.0</v>
      </c>
      <c r="N48" s="125">
        <v>0.0</v>
      </c>
      <c r="O48" s="125">
        <v>0.0</v>
      </c>
      <c r="P48" s="125">
        <v>0.0</v>
      </c>
      <c r="Q48" s="118">
        <f>E48+J48</f>
        <v>25000</v>
      </c>
    </row>
    <row r="49" spans="1:20" customHeight="1" ht="49.5" s="119" customFormat="1">
      <c r="A49" s="120"/>
      <c r="B49" s="128"/>
      <c r="C49" s="121"/>
      <c r="D49" s="123" t="s">
        <v>129</v>
      </c>
      <c r="E49" s="122">
        <f>F49</f>
        <v>25000</v>
      </c>
      <c r="F49" s="125">
        <v>25000</v>
      </c>
      <c r="G49" s="125">
        <f>SUM(G68:G68)</f>
        <v>0</v>
      </c>
      <c r="H49" s="125">
        <v>0.0</v>
      </c>
      <c r="I49" s="125">
        <f>SUM(I68:I68)</f>
        <v>0</v>
      </c>
      <c r="J49" s="122">
        <v>0.0</v>
      </c>
      <c r="K49" s="125">
        <v>0.0</v>
      </c>
      <c r="L49" s="125">
        <v>0.0</v>
      </c>
      <c r="M49" s="125">
        <v>0.0</v>
      </c>
      <c r="N49" s="125">
        <v>0.0</v>
      </c>
      <c r="O49" s="125">
        <v>0.0</v>
      </c>
      <c r="P49" s="125">
        <v>0.0</v>
      </c>
      <c r="Q49" s="118">
        <f>E49+J49</f>
        <v>25000</v>
      </c>
    </row>
    <row r="50" spans="1:20" customHeight="1" ht="49.5" s="119" customFormat="1">
      <c r="A50" s="120"/>
      <c r="B50" s="128"/>
      <c r="C50" s="121"/>
      <c r="D50" s="123" t="s">
        <v>96</v>
      </c>
      <c r="E50" s="122">
        <f>F50</f>
        <v>25000</v>
      </c>
      <c r="F50" s="125">
        <v>25000</v>
      </c>
      <c r="G50" s="125">
        <f>SUM(G69:G69)</f>
        <v>0</v>
      </c>
      <c r="H50" s="125">
        <v>0.0</v>
      </c>
      <c r="I50" s="125">
        <f>SUM(I69:I69)</f>
        <v>0</v>
      </c>
      <c r="J50" s="122">
        <v>0.0</v>
      </c>
      <c r="K50" s="125">
        <v>0.0</v>
      </c>
      <c r="L50" s="125">
        <v>0.0</v>
      </c>
      <c r="M50" s="125">
        <v>0.0</v>
      </c>
      <c r="N50" s="125">
        <v>0.0</v>
      </c>
      <c r="O50" s="125">
        <v>0.0</v>
      </c>
      <c r="P50" s="125">
        <v>0.0</v>
      </c>
      <c r="Q50" s="118">
        <f>E50+J50</f>
        <v>25000</v>
      </c>
    </row>
    <row r="51" spans="1:20" customHeight="1" ht="49.5" s="119" customFormat="1">
      <c r="A51" s="120"/>
      <c r="B51" s="128"/>
      <c r="C51" s="121"/>
      <c r="D51" s="123" t="s">
        <v>130</v>
      </c>
      <c r="E51" s="122">
        <f>F51</f>
        <v>25000</v>
      </c>
      <c r="F51" s="125">
        <v>25000</v>
      </c>
      <c r="G51" s="125">
        <f>SUM(G69:G69)</f>
        <v>0</v>
      </c>
      <c r="H51" s="125">
        <v>0.0</v>
      </c>
      <c r="I51" s="125">
        <f>SUM(I69:I69)</f>
        <v>0</v>
      </c>
      <c r="J51" s="122">
        <v>0.0</v>
      </c>
      <c r="K51" s="125">
        <v>0.0</v>
      </c>
      <c r="L51" s="125">
        <v>0.0</v>
      </c>
      <c r="M51" s="125">
        <v>0.0</v>
      </c>
      <c r="N51" s="125">
        <v>0.0</v>
      </c>
      <c r="O51" s="125">
        <v>0.0</v>
      </c>
      <c r="P51" s="125">
        <v>0.0</v>
      </c>
      <c r="Q51" s="118">
        <f>E51+J51</f>
        <v>25000</v>
      </c>
    </row>
    <row r="52" spans="1:20" customHeight="1" ht="31.5" s="119" customFormat="1">
      <c r="A52" s="120"/>
      <c r="B52" s="128"/>
      <c r="C52" s="121"/>
      <c r="D52" s="123" t="s">
        <v>98</v>
      </c>
      <c r="E52" s="122">
        <f>F52</f>
        <v>45000</v>
      </c>
      <c r="F52" s="125">
        <v>45000</v>
      </c>
      <c r="G52" s="125">
        <f>SUM(G67:G67)</f>
        <v>0</v>
      </c>
      <c r="H52" s="125">
        <v>0.0</v>
      </c>
      <c r="I52" s="125">
        <f>SUM(I67:I67)</f>
        <v>0</v>
      </c>
      <c r="J52" s="122">
        <v>0.0</v>
      </c>
      <c r="K52" s="125">
        <v>0.0</v>
      </c>
      <c r="L52" s="125">
        <v>0.0</v>
      </c>
      <c r="M52" s="125">
        <v>0.0</v>
      </c>
      <c r="N52" s="125">
        <v>0.0</v>
      </c>
      <c r="O52" s="125">
        <v>0.0</v>
      </c>
      <c r="P52" s="125">
        <v>0.0</v>
      </c>
      <c r="Q52" s="118">
        <f>E52+J52</f>
        <v>45000</v>
      </c>
    </row>
    <row r="53" spans="1:20" customHeight="1" ht="15.75" s="119" customFormat="1">
      <c r="A53" s="116" t="s">
        <v>131</v>
      </c>
      <c r="B53" s="142"/>
      <c r="C53" s="142"/>
      <c r="D53" s="3" t="s">
        <v>132</v>
      </c>
      <c r="E53" s="118">
        <f>SUM(E54)</f>
        <v>100000</v>
      </c>
      <c r="F53" s="118">
        <f>SUM(F54)</f>
        <v>100000</v>
      </c>
      <c r="G53" s="122">
        <f>G54</f>
        <v>0</v>
      </c>
      <c r="H53" s="122">
        <f>H54</f>
        <v>0</v>
      </c>
      <c r="I53" s="122">
        <f>I54</f>
        <v>0</v>
      </c>
      <c r="J53" s="122">
        <f>J54</f>
        <v>0</v>
      </c>
      <c r="K53" s="122">
        <f>K54</f>
        <v>0</v>
      </c>
      <c r="L53" s="122">
        <f>L54</f>
        <v>0</v>
      </c>
      <c r="M53" s="122">
        <f>M54</f>
        <v>0</v>
      </c>
      <c r="N53" s="122">
        <f>N54</f>
        <v>0</v>
      </c>
      <c r="O53" s="122">
        <f>O54</f>
        <v>0</v>
      </c>
      <c r="P53" s="122">
        <f>P54</f>
        <v>0</v>
      </c>
      <c r="Q53" s="118">
        <f>Q54</f>
        <v>100000</v>
      </c>
    </row>
    <row r="54" spans="1:20" customHeight="1" ht="15.75" s="119" customFormat="1">
      <c r="A54" s="116" t="s">
        <v>133</v>
      </c>
      <c r="B54" s="142"/>
      <c r="C54" s="142"/>
      <c r="D54" s="159" t="s">
        <v>134</v>
      </c>
      <c r="E54" s="122">
        <f>E55</f>
        <v>100000</v>
      </c>
      <c r="F54" s="122">
        <f>F55</f>
        <v>100000</v>
      </c>
      <c r="G54" s="122">
        <f>G55</f>
        <v>0</v>
      </c>
      <c r="H54" s="122">
        <f>H55</f>
        <v>0</v>
      </c>
      <c r="I54" s="122">
        <f>I55</f>
        <v>0</v>
      </c>
      <c r="J54" s="122">
        <f>J55</f>
        <v>0</v>
      </c>
      <c r="K54" s="122">
        <f>K55</f>
        <v>0</v>
      </c>
      <c r="L54" s="122">
        <f>L55</f>
        <v>0</v>
      </c>
      <c r="M54" s="122">
        <f>M55</f>
        <v>0</v>
      </c>
      <c r="N54" s="122">
        <f>N55</f>
        <v>0</v>
      </c>
      <c r="O54" s="122">
        <f>O55</f>
        <v>0</v>
      </c>
      <c r="P54" s="122">
        <f>P55</f>
        <v>0</v>
      </c>
      <c r="Q54" s="118">
        <f>Q55</f>
        <v>100000</v>
      </c>
    </row>
    <row r="55" spans="1:20" customHeight="1" ht="36" s="119" customFormat="1">
      <c r="A55" s="116" t="s">
        <v>135</v>
      </c>
      <c r="B55" s="142">
        <v>7370</v>
      </c>
      <c r="C55" s="116" t="s">
        <v>136</v>
      </c>
      <c r="D55" s="160" t="s">
        <v>137</v>
      </c>
      <c r="E55" s="122">
        <f>SUM(F55)</f>
        <v>100000</v>
      </c>
      <c r="F55" s="122">
        <f>SUM(F56)</f>
        <v>100000</v>
      </c>
      <c r="G55" s="122">
        <f>G56</f>
        <v>0</v>
      </c>
      <c r="H55" s="122">
        <f>H56</f>
        <v>0</v>
      </c>
      <c r="I55" s="122">
        <f>I56</f>
        <v>0</v>
      </c>
      <c r="J55" s="122">
        <f>J56</f>
        <v>0</v>
      </c>
      <c r="K55" s="122">
        <f>K56</f>
        <v>0</v>
      </c>
      <c r="L55" s="122">
        <f>L56</f>
        <v>0</v>
      </c>
      <c r="M55" s="122">
        <f>M56</f>
        <v>0</v>
      </c>
      <c r="N55" s="122">
        <f>N56</f>
        <v>0</v>
      </c>
      <c r="O55" s="122">
        <f>O56</f>
        <v>0</v>
      </c>
      <c r="P55" s="122">
        <f>P56</f>
        <v>0</v>
      </c>
      <c r="Q55" s="118">
        <f>J55+E55</f>
        <v>100000</v>
      </c>
    </row>
    <row r="56" spans="1:20" customHeight="1" ht="47.25" s="119" customFormat="1">
      <c r="A56" s="116"/>
      <c r="B56" s="142"/>
      <c r="C56" s="116"/>
      <c r="D56" s="192" t="s">
        <v>138</v>
      </c>
      <c r="E56" s="122">
        <f>SUM(F56)</f>
        <v>100000</v>
      </c>
      <c r="F56" s="125">
        <f>SUM(F57)</f>
        <v>100000</v>
      </c>
      <c r="G56" s="125">
        <f>G57+G58+G59+G60+G63+G61+G62</f>
        <v>0</v>
      </c>
      <c r="H56" s="125">
        <f>H57+H58+H59+H60+H63+H61+H62</f>
        <v>0</v>
      </c>
      <c r="I56" s="125">
        <f>I57+I58+I59+I60+I63+I61+I62</f>
        <v>0</v>
      </c>
      <c r="J56" s="122">
        <f>K56+M56</f>
        <v>0</v>
      </c>
      <c r="K56" s="125">
        <v>0.0</v>
      </c>
      <c r="L56" s="125">
        <f>L57+L58+L59+L60+L63+L61+L62</f>
        <v>0</v>
      </c>
      <c r="M56" s="125">
        <f>M57+M58+M59+M60+M63+M61+M62</f>
        <v>0</v>
      </c>
      <c r="N56" s="125">
        <f>N57+N58+N59+N60+N63+N61+N62</f>
        <v>0</v>
      </c>
      <c r="O56" s="125">
        <f>O57+O58+O59+O60+O63+O61+O62</f>
        <v>0</v>
      </c>
      <c r="P56" s="125">
        <v>0.0</v>
      </c>
      <c r="Q56" s="118">
        <f>J56+E56</f>
        <v>100000</v>
      </c>
    </row>
    <row r="57" spans="1:20" customHeight="1" ht="33" s="119" customFormat="1">
      <c r="A57" s="142"/>
      <c r="B57" s="142"/>
      <c r="C57" s="142"/>
      <c r="D57" s="123" t="s">
        <v>97</v>
      </c>
      <c r="E57" s="122">
        <f>SUM(F57)</f>
        <v>100000</v>
      </c>
      <c r="F57" s="125">
        <v>100000</v>
      </c>
      <c r="G57" s="125">
        <v>0.0</v>
      </c>
      <c r="H57" s="125">
        <v>0.0</v>
      </c>
      <c r="I57" s="125">
        <v>0.0</v>
      </c>
      <c r="J57" s="122">
        <f>K57+M57</f>
        <v>0</v>
      </c>
      <c r="K57" s="125">
        <v>0.0</v>
      </c>
      <c r="L57" s="125">
        <v>0.0</v>
      </c>
      <c r="M57" s="125">
        <f>M73</f>
        <v>0</v>
      </c>
      <c r="N57" s="125">
        <f>N73</f>
        <v>0</v>
      </c>
      <c r="O57" s="125">
        <f>O73</f>
        <v>0</v>
      </c>
      <c r="P57" s="125">
        <v>0.0</v>
      </c>
      <c r="Q57" s="118">
        <f>J57+E57</f>
        <v>100000</v>
      </c>
    </row>
    <row r="58" spans="1:20" customHeight="1" ht="15.75" s="119" customFormat="1">
      <c r="A58" s="120" t="s">
        <v>139</v>
      </c>
      <c r="B58" s="120">
        <v>8000</v>
      </c>
      <c r="C58" s="120"/>
      <c r="D58" s="130" t="s">
        <v>140</v>
      </c>
      <c r="E58" s="122">
        <f>E59+E98</f>
        <v>1341809.39</v>
      </c>
      <c r="F58" s="122">
        <f>F59+F98</f>
        <v>1341809.39</v>
      </c>
      <c r="G58" s="122">
        <f>G59+G98</f>
        <v>0</v>
      </c>
      <c r="H58" s="122">
        <f>H59+H98</f>
        <v>0</v>
      </c>
      <c r="I58" s="122">
        <f>I59+I98</f>
        <v>0</v>
      </c>
      <c r="J58" s="122">
        <f>J59+J98</f>
        <v>0</v>
      </c>
      <c r="K58" s="122">
        <f>K59+K98</f>
        <v>0</v>
      </c>
      <c r="L58" s="122">
        <f>L59+L98</f>
        <v>0</v>
      </c>
      <c r="M58" s="122">
        <f>M59+M98</f>
        <v>0</v>
      </c>
      <c r="N58" s="122">
        <f>N59+N98</f>
        <v>0</v>
      </c>
      <c r="O58" s="122">
        <f>O59+O98</f>
        <v>0</v>
      </c>
      <c r="P58" s="122">
        <f>P59+P98</f>
        <v>0</v>
      </c>
      <c r="Q58" s="118">
        <f>E58+J58</f>
        <v>1341809.39</v>
      </c>
    </row>
    <row r="59" spans="1:20" customHeight="1" ht="47.25" s="119" customFormat="1">
      <c r="A59" s="120" t="s">
        <v>141</v>
      </c>
      <c r="B59" s="120">
        <v>8100</v>
      </c>
      <c r="C59" s="131"/>
      <c r="D59" s="117" t="s">
        <v>142</v>
      </c>
      <c r="E59" s="122">
        <f>E60</f>
        <v>1030913</v>
      </c>
      <c r="F59" s="122">
        <f>F60</f>
        <v>1030913</v>
      </c>
      <c r="G59" s="122">
        <f>G60</f>
        <v>0</v>
      </c>
      <c r="H59" s="122">
        <f>H60</f>
        <v>0</v>
      </c>
      <c r="I59" s="122">
        <f>I60</f>
        <v>0</v>
      </c>
      <c r="J59" s="122">
        <f>J60</f>
        <v>0</v>
      </c>
      <c r="K59" s="122">
        <f>K60</f>
        <v>0</v>
      </c>
      <c r="L59" s="122">
        <f>L60</f>
        <v>0</v>
      </c>
      <c r="M59" s="122">
        <f>M60</f>
        <v>0</v>
      </c>
      <c r="N59" s="122">
        <f>N60</f>
        <v>0</v>
      </c>
      <c r="O59" s="122">
        <f>O60</f>
        <v>0</v>
      </c>
      <c r="P59" s="122">
        <f>P60</f>
        <v>0</v>
      </c>
      <c r="Q59" s="118">
        <f>E59+J59</f>
        <v>1030913</v>
      </c>
    </row>
    <row r="60" spans="1:20" customHeight="1" ht="47.25" s="119" customFormat="1">
      <c r="A60" s="120" t="s">
        <v>143</v>
      </c>
      <c r="B60" s="120">
        <v>8110</v>
      </c>
      <c r="C60" s="120" t="s">
        <v>144</v>
      </c>
      <c r="D60" s="117" t="s">
        <v>145</v>
      </c>
      <c r="E60" s="122">
        <f>E61+E85+E96</f>
        <v>1030913</v>
      </c>
      <c r="F60" s="122">
        <f>F61+F85+F96</f>
        <v>1030913</v>
      </c>
      <c r="G60" s="122">
        <f>G61+G85</f>
        <v>0</v>
      </c>
      <c r="H60" s="122">
        <f>H61+H85</f>
        <v>0</v>
      </c>
      <c r="I60" s="122">
        <f>I61+I85</f>
        <v>0</v>
      </c>
      <c r="J60" s="122">
        <f>J61+J85</f>
        <v>0</v>
      </c>
      <c r="K60" s="122">
        <f>K61+K85</f>
        <v>0</v>
      </c>
      <c r="L60" s="122">
        <f>L61+L85</f>
        <v>0</v>
      </c>
      <c r="M60" s="122">
        <f>M61+M85</f>
        <v>0</v>
      </c>
      <c r="N60" s="122">
        <f>N61+N85</f>
        <v>0</v>
      </c>
      <c r="O60" s="122">
        <f>O61+O85</f>
        <v>0</v>
      </c>
      <c r="P60" s="122">
        <f>P61+P85</f>
        <v>0</v>
      </c>
      <c r="Q60" s="118">
        <f>Q61+Q85+Q96</f>
        <v>1030913</v>
      </c>
    </row>
    <row r="61" spans="1:20" customHeight="1" ht="78" s="119" customFormat="1">
      <c r="A61" s="120"/>
      <c r="B61" s="120"/>
      <c r="C61" s="120"/>
      <c r="D61" s="129" t="s">
        <v>146</v>
      </c>
      <c r="E61" s="122">
        <f>SUM(E62:E84)</f>
        <v>400913</v>
      </c>
      <c r="F61" s="125">
        <f>SUM(F62:F84)</f>
        <v>400913</v>
      </c>
      <c r="G61" s="125">
        <f>SUM(G62:G84)</f>
        <v>0</v>
      </c>
      <c r="H61" s="125">
        <f>SUM(H62:H84)</f>
        <v>0</v>
      </c>
      <c r="I61" s="125">
        <f>SUM(I62:I84)</f>
        <v>0</v>
      </c>
      <c r="J61" s="122">
        <f>SUM(J62:J84)</f>
        <v>0</v>
      </c>
      <c r="K61" s="125">
        <f>SUM(K62:K84)</f>
        <v>0</v>
      </c>
      <c r="L61" s="125">
        <f>SUM(L62:L84)</f>
        <v>0</v>
      </c>
      <c r="M61" s="125">
        <f>SUM(M62:M84)</f>
        <v>0</v>
      </c>
      <c r="N61" s="125">
        <f>SUM(N62:N84)</f>
        <v>0</v>
      </c>
      <c r="O61" s="125">
        <f>SUM(O62:O84)</f>
        <v>0</v>
      </c>
      <c r="P61" s="125">
        <f>SUM(P62:P84)</f>
        <v>0</v>
      </c>
      <c r="Q61" s="118">
        <f>SUM(Q62:Q84)</f>
        <v>400913</v>
      </c>
    </row>
    <row r="62" spans="1:20" customHeight="1" ht="47.25" s="119" customFormat="1">
      <c r="A62" s="120"/>
      <c r="B62" s="120"/>
      <c r="C62" s="120"/>
      <c r="D62" s="132" t="s">
        <v>147</v>
      </c>
      <c r="E62" s="122">
        <f>SUM(F62)</f>
        <v>9000</v>
      </c>
      <c r="F62" s="125">
        <v>9000</v>
      </c>
      <c r="G62" s="125">
        <v>0.0</v>
      </c>
      <c r="H62" s="125">
        <v>0.0</v>
      </c>
      <c r="I62" s="125">
        <v>0.0</v>
      </c>
      <c r="J62" s="122">
        <v>0.0</v>
      </c>
      <c r="K62" s="125">
        <v>0.0</v>
      </c>
      <c r="L62" s="125">
        <v>0.0</v>
      </c>
      <c r="M62" s="125">
        <v>0.0</v>
      </c>
      <c r="N62" s="125">
        <v>0.0</v>
      </c>
      <c r="O62" s="125">
        <v>0.0</v>
      </c>
      <c r="P62" s="125">
        <v>0.0</v>
      </c>
      <c r="Q62" s="118">
        <f>E62+J62</f>
        <v>9000</v>
      </c>
    </row>
    <row r="63" spans="1:20" customHeight="1" ht="47.25" s="119" customFormat="1">
      <c r="A63" s="120"/>
      <c r="B63" s="120"/>
      <c r="C63" s="120"/>
      <c r="D63" s="132" t="s">
        <v>120</v>
      </c>
      <c r="E63" s="122">
        <f>SUM(F63)</f>
        <v>64200</v>
      </c>
      <c r="F63" s="125">
        <v>64200</v>
      </c>
      <c r="G63" s="125">
        <v>0.0</v>
      </c>
      <c r="H63" s="125">
        <v>0.0</v>
      </c>
      <c r="I63" s="125">
        <v>0.0</v>
      </c>
      <c r="J63" s="122">
        <v>0.0</v>
      </c>
      <c r="K63" s="125">
        <v>0.0</v>
      </c>
      <c r="L63" s="125">
        <v>0.0</v>
      </c>
      <c r="M63" s="125">
        <v>0.0</v>
      </c>
      <c r="N63" s="125">
        <v>0.0</v>
      </c>
      <c r="O63" s="125">
        <v>0.0</v>
      </c>
      <c r="P63" s="125">
        <v>0.0</v>
      </c>
      <c r="Q63" s="118">
        <f>E63+J63</f>
        <v>64200</v>
      </c>
    </row>
    <row r="64" spans="1:20" customHeight="1" ht="47.25" s="119" customFormat="1">
      <c r="A64" s="120"/>
      <c r="B64" s="120"/>
      <c r="C64" s="120"/>
      <c r="D64" s="132" t="s">
        <v>121</v>
      </c>
      <c r="E64" s="122">
        <f>SUM(F64)</f>
        <v>12300</v>
      </c>
      <c r="F64" s="125">
        <f>12300</f>
        <v>12300</v>
      </c>
      <c r="G64" s="125">
        <v>0.0</v>
      </c>
      <c r="H64" s="125">
        <v>0.0</v>
      </c>
      <c r="I64" s="125">
        <v>0.0</v>
      </c>
      <c r="J64" s="122">
        <v>0.0</v>
      </c>
      <c r="K64" s="125">
        <v>0.0</v>
      </c>
      <c r="L64" s="125">
        <v>0.0</v>
      </c>
      <c r="M64" s="125">
        <v>0.0</v>
      </c>
      <c r="N64" s="125">
        <v>0.0</v>
      </c>
      <c r="O64" s="125">
        <v>0.0</v>
      </c>
      <c r="P64" s="125">
        <v>0.0</v>
      </c>
      <c r="Q64" s="118">
        <f>E64+J64</f>
        <v>12300</v>
      </c>
    </row>
    <row r="65" spans="1:20" customHeight="1" ht="47.25" s="119" customFormat="1">
      <c r="A65" s="120"/>
      <c r="B65" s="120"/>
      <c r="C65" s="120"/>
      <c r="D65" s="123" t="s">
        <v>148</v>
      </c>
      <c r="E65" s="122">
        <f>SUM(F65)</f>
        <v>6000</v>
      </c>
      <c r="F65" s="125">
        <v>6000</v>
      </c>
      <c r="G65" s="125">
        <v>0.0</v>
      </c>
      <c r="H65" s="125">
        <v>0.0</v>
      </c>
      <c r="I65" s="125">
        <v>0.0</v>
      </c>
      <c r="J65" s="122">
        <v>0.0</v>
      </c>
      <c r="K65" s="125">
        <v>0.0</v>
      </c>
      <c r="L65" s="125">
        <v>0.0</v>
      </c>
      <c r="M65" s="125">
        <v>0.0</v>
      </c>
      <c r="N65" s="125">
        <v>0.0</v>
      </c>
      <c r="O65" s="125">
        <v>0.0</v>
      </c>
      <c r="P65" s="125">
        <v>0.0</v>
      </c>
      <c r="Q65" s="118">
        <f>E65+J65</f>
        <v>6000</v>
      </c>
    </row>
    <row r="66" spans="1:20" customHeight="1" ht="48" s="119" customFormat="1">
      <c r="A66" s="120"/>
      <c r="B66" s="120"/>
      <c r="C66" s="120"/>
      <c r="D66" s="123" t="s">
        <v>149</v>
      </c>
      <c r="E66" s="122">
        <f>SUM(F66)</f>
        <v>10000</v>
      </c>
      <c r="F66" s="125">
        <v>10000</v>
      </c>
      <c r="G66" s="125">
        <v>0.0</v>
      </c>
      <c r="H66" s="125">
        <v>0.0</v>
      </c>
      <c r="I66" s="125">
        <v>0.0</v>
      </c>
      <c r="J66" s="122">
        <v>0.0</v>
      </c>
      <c r="K66" s="125">
        <v>0.0</v>
      </c>
      <c r="L66" s="125">
        <v>0.0</v>
      </c>
      <c r="M66" s="125">
        <v>0.0</v>
      </c>
      <c r="N66" s="125">
        <v>0.0</v>
      </c>
      <c r="O66" s="125">
        <v>0.0</v>
      </c>
      <c r="P66" s="125">
        <v>0.0</v>
      </c>
      <c r="Q66" s="118">
        <f>E66+J66</f>
        <v>10000</v>
      </c>
    </row>
    <row r="67" spans="1:20" customHeight="1" ht="51" s="119" customFormat="1">
      <c r="A67" s="120"/>
      <c r="B67" s="120"/>
      <c r="C67" s="120"/>
      <c r="D67" s="127" t="s">
        <v>150</v>
      </c>
      <c r="E67" s="122">
        <f>SUM(F67)</f>
        <v>4664</v>
      </c>
      <c r="F67" s="125">
        <v>4664</v>
      </c>
      <c r="G67" s="125">
        <v>0.0</v>
      </c>
      <c r="H67" s="125">
        <v>0.0</v>
      </c>
      <c r="I67" s="125">
        <v>0.0</v>
      </c>
      <c r="J67" s="122">
        <v>0.0</v>
      </c>
      <c r="K67" s="125">
        <v>0.0</v>
      </c>
      <c r="L67" s="125">
        <v>0.0</v>
      </c>
      <c r="M67" s="125">
        <v>0.0</v>
      </c>
      <c r="N67" s="125">
        <v>0.0</v>
      </c>
      <c r="O67" s="125">
        <v>0.0</v>
      </c>
      <c r="P67" s="125">
        <v>0.0</v>
      </c>
      <c r="Q67" s="118">
        <f>E67+J67</f>
        <v>4664</v>
      </c>
    </row>
    <row r="68" spans="1:20" customHeight="1" ht="47.25" s="119" customFormat="1">
      <c r="A68" s="120"/>
      <c r="B68" s="120"/>
      <c r="C68" s="120"/>
      <c r="D68" s="132" t="s">
        <v>151</v>
      </c>
      <c r="E68" s="122">
        <f>SUM(F68)</f>
        <v>9400</v>
      </c>
      <c r="F68" s="125">
        <v>9400</v>
      </c>
      <c r="G68" s="125">
        <v>0.0</v>
      </c>
      <c r="H68" s="125">
        <v>0.0</v>
      </c>
      <c r="I68" s="125">
        <v>0.0</v>
      </c>
      <c r="J68" s="122">
        <v>0.0</v>
      </c>
      <c r="K68" s="125">
        <v>0.0</v>
      </c>
      <c r="L68" s="125">
        <v>0.0</v>
      </c>
      <c r="M68" s="125">
        <v>0.0</v>
      </c>
      <c r="N68" s="125">
        <v>0.0</v>
      </c>
      <c r="O68" s="125">
        <v>0.0</v>
      </c>
      <c r="P68" s="125">
        <v>0.0</v>
      </c>
      <c r="Q68" s="118">
        <f>E68+J68</f>
        <v>9400</v>
      </c>
    </row>
    <row r="69" spans="1:20" customHeight="1" ht="47.25" s="119" customFormat="1">
      <c r="A69" s="120"/>
      <c r="B69" s="120"/>
      <c r="C69" s="120"/>
      <c r="D69" s="132" t="s">
        <v>152</v>
      </c>
      <c r="E69" s="122">
        <f>SUM(F69)</f>
        <v>13357</v>
      </c>
      <c r="F69" s="125">
        <v>13357</v>
      </c>
      <c r="G69" s="125">
        <v>0.0</v>
      </c>
      <c r="H69" s="125">
        <v>0.0</v>
      </c>
      <c r="I69" s="125">
        <v>0.0</v>
      </c>
      <c r="J69" s="122">
        <v>0.0</v>
      </c>
      <c r="K69" s="125">
        <v>0.0</v>
      </c>
      <c r="L69" s="125">
        <v>0.0</v>
      </c>
      <c r="M69" s="125">
        <v>0.0</v>
      </c>
      <c r="N69" s="125">
        <v>0.0</v>
      </c>
      <c r="O69" s="125">
        <v>0.0</v>
      </c>
      <c r="P69" s="125">
        <v>0.0</v>
      </c>
      <c r="Q69" s="118">
        <f>E69+J69</f>
        <v>13357</v>
      </c>
    </row>
    <row r="70" spans="1:20" customHeight="1" ht="47.25" s="119" customFormat="1">
      <c r="A70" s="120"/>
      <c r="B70" s="120"/>
      <c r="C70" s="120"/>
      <c r="D70" s="123" t="s">
        <v>92</v>
      </c>
      <c r="E70" s="122">
        <f>SUM(F70)</f>
        <v>30000</v>
      </c>
      <c r="F70" s="125">
        <v>30000</v>
      </c>
      <c r="G70" s="125">
        <v>0.0</v>
      </c>
      <c r="H70" s="125">
        <v>0.0</v>
      </c>
      <c r="I70" s="125">
        <v>0.0</v>
      </c>
      <c r="J70" s="122">
        <v>0.0</v>
      </c>
      <c r="K70" s="125">
        <v>0.0</v>
      </c>
      <c r="L70" s="125">
        <v>0.0</v>
      </c>
      <c r="M70" s="125">
        <v>0.0</v>
      </c>
      <c r="N70" s="125">
        <v>0.0</v>
      </c>
      <c r="O70" s="125">
        <v>0.0</v>
      </c>
      <c r="P70" s="125">
        <v>0.0</v>
      </c>
      <c r="Q70" s="118">
        <f>E70+J70</f>
        <v>30000</v>
      </c>
    </row>
    <row r="71" spans="1:20" customHeight="1" ht="47.25" s="119" customFormat="1">
      <c r="A71" s="120"/>
      <c r="B71" s="120"/>
      <c r="C71" s="120"/>
      <c r="D71" s="127" t="s">
        <v>153</v>
      </c>
      <c r="E71" s="122">
        <f>SUM(F71)</f>
        <v>8000</v>
      </c>
      <c r="F71" s="125">
        <v>8000</v>
      </c>
      <c r="G71" s="125">
        <v>0.0</v>
      </c>
      <c r="H71" s="125">
        <v>0.0</v>
      </c>
      <c r="I71" s="125">
        <v>0.0</v>
      </c>
      <c r="J71" s="122">
        <v>0.0</v>
      </c>
      <c r="K71" s="125">
        <v>0.0</v>
      </c>
      <c r="L71" s="125">
        <v>0.0</v>
      </c>
      <c r="M71" s="125">
        <v>0.0</v>
      </c>
      <c r="N71" s="125">
        <v>0.0</v>
      </c>
      <c r="O71" s="125">
        <v>0.0</v>
      </c>
      <c r="P71" s="125">
        <v>0.0</v>
      </c>
      <c r="Q71" s="118">
        <f>E71+J71</f>
        <v>8000</v>
      </c>
    </row>
    <row r="72" spans="1:20" customHeight="1" ht="47.25" s="119" customFormat="1">
      <c r="A72" s="120"/>
      <c r="B72" s="120"/>
      <c r="C72" s="120"/>
      <c r="D72" s="123" t="s">
        <v>122</v>
      </c>
      <c r="E72" s="122">
        <f>SUM(F72)</f>
        <v>7000</v>
      </c>
      <c r="F72" s="125">
        <v>7000</v>
      </c>
      <c r="G72" s="125">
        <v>0.0</v>
      </c>
      <c r="H72" s="125">
        <v>0.0</v>
      </c>
      <c r="I72" s="125">
        <v>0.0</v>
      </c>
      <c r="J72" s="122">
        <v>0.0</v>
      </c>
      <c r="K72" s="125">
        <v>0.0</v>
      </c>
      <c r="L72" s="125">
        <v>0.0</v>
      </c>
      <c r="M72" s="125">
        <v>0.0</v>
      </c>
      <c r="N72" s="125">
        <v>0.0</v>
      </c>
      <c r="O72" s="125">
        <v>0.0</v>
      </c>
      <c r="P72" s="125">
        <v>0.0</v>
      </c>
      <c r="Q72" s="118">
        <f>E72+J72</f>
        <v>7000</v>
      </c>
    </row>
    <row r="73" spans="1:20" customHeight="1" ht="47.25" s="119" customFormat="1">
      <c r="A73" s="120"/>
      <c r="B73" s="120"/>
      <c r="C73" s="120"/>
      <c r="D73" s="132" t="s">
        <v>125</v>
      </c>
      <c r="E73" s="122">
        <f>SUM(F73)</f>
        <v>12460</v>
      </c>
      <c r="F73" s="125">
        <v>12460</v>
      </c>
      <c r="G73" s="125">
        <v>0.0</v>
      </c>
      <c r="H73" s="125">
        <v>0.0</v>
      </c>
      <c r="I73" s="125">
        <v>0.0</v>
      </c>
      <c r="J73" s="122">
        <v>0.0</v>
      </c>
      <c r="K73" s="125">
        <v>0.0</v>
      </c>
      <c r="L73" s="125">
        <v>0.0</v>
      </c>
      <c r="M73" s="125">
        <v>0.0</v>
      </c>
      <c r="N73" s="125">
        <v>0.0</v>
      </c>
      <c r="O73" s="125">
        <v>0.0</v>
      </c>
      <c r="P73" s="125">
        <v>0.0</v>
      </c>
      <c r="Q73" s="118">
        <f>E73+J73</f>
        <v>12460</v>
      </c>
    </row>
    <row r="74" spans="1:20" customHeight="1" ht="47.25" s="119" customFormat="1">
      <c r="A74" s="133"/>
      <c r="B74" s="120"/>
      <c r="C74" s="120"/>
      <c r="D74" s="132" t="s">
        <v>126</v>
      </c>
      <c r="E74" s="122">
        <f>SUM(F74)</f>
        <v>39452</v>
      </c>
      <c r="F74" s="125">
        <v>39452</v>
      </c>
      <c r="G74" s="125">
        <v>0.0</v>
      </c>
      <c r="H74" s="125">
        <v>0.0</v>
      </c>
      <c r="I74" s="125">
        <v>0.0</v>
      </c>
      <c r="J74" s="122">
        <v>0.0</v>
      </c>
      <c r="K74" s="125">
        <v>0.0</v>
      </c>
      <c r="L74" s="125">
        <v>0.0</v>
      </c>
      <c r="M74" s="125">
        <v>0.0</v>
      </c>
      <c r="N74" s="125">
        <v>0.0</v>
      </c>
      <c r="O74" s="125">
        <v>0.0</v>
      </c>
      <c r="P74" s="125">
        <v>0.0</v>
      </c>
      <c r="Q74" s="118">
        <f>E74+J74</f>
        <v>39452</v>
      </c>
    </row>
    <row r="75" spans="1:20" customHeight="1" ht="47.25" s="119" customFormat="1">
      <c r="A75" s="120"/>
      <c r="B75" s="120"/>
      <c r="C75" s="120"/>
      <c r="D75" s="123" t="s">
        <v>154</v>
      </c>
      <c r="E75" s="122">
        <f>SUM(F75)</f>
        <v>17000</v>
      </c>
      <c r="F75" s="125">
        <v>17000</v>
      </c>
      <c r="G75" s="125">
        <v>0.0</v>
      </c>
      <c r="H75" s="125">
        <v>0.0</v>
      </c>
      <c r="I75" s="125">
        <v>0.0</v>
      </c>
      <c r="J75" s="122">
        <v>0.0</v>
      </c>
      <c r="K75" s="125">
        <v>0.0</v>
      </c>
      <c r="L75" s="125">
        <v>0.0</v>
      </c>
      <c r="M75" s="125">
        <v>0.0</v>
      </c>
      <c r="N75" s="125">
        <v>0.0</v>
      </c>
      <c r="O75" s="125">
        <v>0.0</v>
      </c>
      <c r="P75" s="125">
        <v>0.0</v>
      </c>
      <c r="Q75" s="118">
        <f>E75+J75</f>
        <v>17000</v>
      </c>
    </row>
    <row r="76" spans="1:20" customHeight="1" ht="48.6" s="119" customFormat="1">
      <c r="A76" s="120"/>
      <c r="B76" s="120"/>
      <c r="C76" s="120"/>
      <c r="D76" s="132" t="s">
        <v>155</v>
      </c>
      <c r="E76" s="122">
        <f>SUM(F76)</f>
        <v>17500</v>
      </c>
      <c r="F76" s="125">
        <v>17500</v>
      </c>
      <c r="G76" s="125">
        <v>0.0</v>
      </c>
      <c r="H76" s="125">
        <v>0.0</v>
      </c>
      <c r="I76" s="125">
        <v>0.0</v>
      </c>
      <c r="J76" s="122">
        <v>0.0</v>
      </c>
      <c r="K76" s="125">
        <v>0.0</v>
      </c>
      <c r="L76" s="125">
        <v>0.0</v>
      </c>
      <c r="M76" s="125">
        <v>0.0</v>
      </c>
      <c r="N76" s="125">
        <v>0.0</v>
      </c>
      <c r="O76" s="125">
        <v>0.0</v>
      </c>
      <c r="P76" s="125">
        <v>0.0</v>
      </c>
      <c r="Q76" s="118">
        <f>E76+J76</f>
        <v>17500</v>
      </c>
    </row>
    <row r="77" spans="1:20" customHeight="1" ht="47.25" s="119" customFormat="1">
      <c r="A77" s="120"/>
      <c r="B77" s="120"/>
      <c r="C77" s="120"/>
      <c r="D77" s="132" t="s">
        <v>127</v>
      </c>
      <c r="E77" s="122">
        <f>SUM(F77)</f>
        <v>30500</v>
      </c>
      <c r="F77" s="125">
        <v>30500</v>
      </c>
      <c r="G77" s="125">
        <v>0.0</v>
      </c>
      <c r="H77" s="125">
        <v>0.0</v>
      </c>
      <c r="I77" s="125">
        <v>0.0</v>
      </c>
      <c r="J77" s="122">
        <v>0.0</v>
      </c>
      <c r="K77" s="125">
        <v>0.0</v>
      </c>
      <c r="L77" s="125">
        <v>0.0</v>
      </c>
      <c r="M77" s="125">
        <v>0.0</v>
      </c>
      <c r="N77" s="125">
        <v>0.0</v>
      </c>
      <c r="O77" s="125">
        <v>0.0</v>
      </c>
      <c r="P77" s="125">
        <v>0.0</v>
      </c>
      <c r="Q77" s="118">
        <f>E77+J77</f>
        <v>30500</v>
      </c>
    </row>
    <row r="78" spans="1:20" customHeight="1" ht="47.25" s="119" customFormat="1">
      <c r="A78" s="120"/>
      <c r="B78" s="120"/>
      <c r="C78" s="120"/>
      <c r="D78" s="132" t="s">
        <v>156</v>
      </c>
      <c r="E78" s="122">
        <f>SUM(F78)</f>
        <v>11100</v>
      </c>
      <c r="F78" s="125">
        <v>11100</v>
      </c>
      <c r="G78" s="125">
        <v>0.0</v>
      </c>
      <c r="H78" s="125">
        <v>0.0</v>
      </c>
      <c r="I78" s="125">
        <v>0.0</v>
      </c>
      <c r="J78" s="122">
        <v>0.0</v>
      </c>
      <c r="K78" s="125">
        <v>0.0</v>
      </c>
      <c r="L78" s="125">
        <v>0.0</v>
      </c>
      <c r="M78" s="125">
        <v>0.0</v>
      </c>
      <c r="N78" s="125">
        <v>0.0</v>
      </c>
      <c r="O78" s="125">
        <v>0.0</v>
      </c>
      <c r="P78" s="125">
        <v>0.0</v>
      </c>
      <c r="Q78" s="118">
        <f>E78+J78</f>
        <v>11100</v>
      </c>
    </row>
    <row r="79" spans="1:20" customHeight="1" ht="47.25" s="119" customFormat="1">
      <c r="A79" s="120"/>
      <c r="B79" s="120"/>
      <c r="C79" s="120"/>
      <c r="D79" s="123" t="s">
        <v>128</v>
      </c>
      <c r="E79" s="122">
        <f>SUM(F79)</f>
        <v>7100</v>
      </c>
      <c r="F79" s="125">
        <v>7100</v>
      </c>
      <c r="G79" s="125">
        <v>0.0</v>
      </c>
      <c r="H79" s="125">
        <v>0.0</v>
      </c>
      <c r="I79" s="125">
        <v>0.0</v>
      </c>
      <c r="J79" s="122">
        <v>0.0</v>
      </c>
      <c r="K79" s="125">
        <v>0.0</v>
      </c>
      <c r="L79" s="125">
        <v>0.0</v>
      </c>
      <c r="M79" s="125">
        <v>0.0</v>
      </c>
      <c r="N79" s="125">
        <v>0.0</v>
      </c>
      <c r="O79" s="125">
        <v>0.0</v>
      </c>
      <c r="P79" s="125">
        <v>0.0</v>
      </c>
      <c r="Q79" s="118">
        <f>E79+J79</f>
        <v>7100</v>
      </c>
    </row>
    <row r="80" spans="1:20" customHeight="1" ht="47.25" s="119" customFormat="1">
      <c r="A80" s="133"/>
      <c r="B80" s="120"/>
      <c r="C80" s="120"/>
      <c r="D80" s="123" t="s">
        <v>157</v>
      </c>
      <c r="E80" s="122">
        <f>SUM(F80)</f>
        <v>15000</v>
      </c>
      <c r="F80" s="125">
        <v>15000</v>
      </c>
      <c r="G80" s="125">
        <v>0.0</v>
      </c>
      <c r="H80" s="125">
        <v>0.0</v>
      </c>
      <c r="I80" s="125">
        <v>0.0</v>
      </c>
      <c r="J80" s="122">
        <v>0.0</v>
      </c>
      <c r="K80" s="125">
        <v>0.0</v>
      </c>
      <c r="L80" s="125">
        <v>0.0</v>
      </c>
      <c r="M80" s="125">
        <v>0.0</v>
      </c>
      <c r="N80" s="125">
        <v>0.0</v>
      </c>
      <c r="O80" s="125">
        <v>0.0</v>
      </c>
      <c r="P80" s="125">
        <v>0.0</v>
      </c>
      <c r="Q80" s="118">
        <f>E80+J80</f>
        <v>15000</v>
      </c>
    </row>
    <row r="81" spans="1:20" customHeight="1" ht="33" hidden="true" s="119" customFormat="1">
      <c r="A81" s="133"/>
      <c r="B81" s="120"/>
      <c r="C81" s="120"/>
      <c r="D81" s="123" t="s">
        <v>158</v>
      </c>
      <c r="E81" s="122">
        <f>SUM(F81)</f>
        <v>0</v>
      </c>
      <c r="F81" s="125">
        <v>0.0</v>
      </c>
      <c r="G81" s="125">
        <v>0.0</v>
      </c>
      <c r="H81" s="125">
        <v>0.0</v>
      </c>
      <c r="I81" s="125">
        <v>0.0</v>
      </c>
      <c r="J81" s="122">
        <v>0.0</v>
      </c>
      <c r="K81" s="125">
        <v>0.0</v>
      </c>
      <c r="L81" s="125">
        <v>0.0</v>
      </c>
      <c r="M81" s="125">
        <v>0.0</v>
      </c>
      <c r="N81" s="125">
        <v>0.0</v>
      </c>
      <c r="O81" s="125">
        <v>0.0</v>
      </c>
      <c r="P81" s="125">
        <v>0.0</v>
      </c>
      <c r="Q81" s="118">
        <f>E81+J81</f>
        <v>0</v>
      </c>
    </row>
    <row r="82" spans="1:20" customHeight="1" ht="47.25" s="119" customFormat="1">
      <c r="A82" s="133"/>
      <c r="B82" s="120"/>
      <c r="C82" s="120"/>
      <c r="D82" s="123" t="s">
        <v>129</v>
      </c>
      <c r="E82" s="122">
        <f>SUM(F82)</f>
        <v>53190</v>
      </c>
      <c r="F82" s="125">
        <v>53190</v>
      </c>
      <c r="G82" s="125">
        <v>0.0</v>
      </c>
      <c r="H82" s="125">
        <v>0.0</v>
      </c>
      <c r="I82" s="125">
        <v>0.0</v>
      </c>
      <c r="J82" s="122">
        <v>0.0</v>
      </c>
      <c r="K82" s="125">
        <v>0.0</v>
      </c>
      <c r="L82" s="125">
        <v>0.0</v>
      </c>
      <c r="M82" s="125">
        <v>0.0</v>
      </c>
      <c r="N82" s="125">
        <v>0.0</v>
      </c>
      <c r="O82" s="125">
        <v>0.0</v>
      </c>
      <c r="P82" s="125">
        <v>0.0</v>
      </c>
      <c r="Q82" s="118">
        <f>E82+J82</f>
        <v>53190</v>
      </c>
    </row>
    <row r="83" spans="1:20" customHeight="1" ht="47.25" s="119" customFormat="1">
      <c r="A83" s="120"/>
      <c r="B83" s="120"/>
      <c r="C83" s="120"/>
      <c r="D83" s="132" t="s">
        <v>159</v>
      </c>
      <c r="E83" s="122">
        <f>SUM(F83)</f>
        <v>8000</v>
      </c>
      <c r="F83" s="125">
        <v>8000</v>
      </c>
      <c r="G83" s="125">
        <v>0.0</v>
      </c>
      <c r="H83" s="125">
        <v>0.0</v>
      </c>
      <c r="I83" s="125">
        <v>0.0</v>
      </c>
      <c r="J83" s="122">
        <v>0.0</v>
      </c>
      <c r="K83" s="125">
        <v>0.0</v>
      </c>
      <c r="L83" s="125">
        <v>0.0</v>
      </c>
      <c r="M83" s="125">
        <v>0.0</v>
      </c>
      <c r="N83" s="125">
        <v>0.0</v>
      </c>
      <c r="O83" s="125">
        <v>0.0</v>
      </c>
      <c r="P83" s="125">
        <v>0.0</v>
      </c>
      <c r="Q83" s="118">
        <f>E83+J83</f>
        <v>8000</v>
      </c>
    </row>
    <row r="84" spans="1:20" customHeight="1" ht="47.25" s="119" customFormat="1">
      <c r="A84" s="120"/>
      <c r="B84" s="120"/>
      <c r="C84" s="120"/>
      <c r="D84" s="123" t="s">
        <v>130</v>
      </c>
      <c r="E84" s="122">
        <f>SUM(F84)</f>
        <v>15690</v>
      </c>
      <c r="F84" s="125">
        <v>15690</v>
      </c>
      <c r="G84" s="125">
        <v>0.0</v>
      </c>
      <c r="H84" s="125">
        <v>0.0</v>
      </c>
      <c r="I84" s="125">
        <v>0.0</v>
      </c>
      <c r="J84" s="122">
        <v>0.0</v>
      </c>
      <c r="K84" s="125">
        <v>0.0</v>
      </c>
      <c r="L84" s="125">
        <v>0.0</v>
      </c>
      <c r="M84" s="125">
        <v>0.0</v>
      </c>
      <c r="N84" s="125">
        <v>0.0</v>
      </c>
      <c r="O84" s="125">
        <v>0.0</v>
      </c>
      <c r="P84" s="125">
        <v>0.0</v>
      </c>
      <c r="Q84" s="118">
        <f>E84+J84</f>
        <v>15690</v>
      </c>
    </row>
    <row r="85" spans="1:20" customHeight="1" ht="98.25" s="119" customFormat="1">
      <c r="A85" s="134"/>
      <c r="B85" s="134"/>
      <c r="C85" s="135"/>
      <c r="D85" s="168" t="s">
        <v>160</v>
      </c>
      <c r="E85" s="122">
        <f>SUM(F85)</f>
        <v>530000</v>
      </c>
      <c r="F85" s="125">
        <f>SUM(F86:F95)</f>
        <v>530000</v>
      </c>
      <c r="G85" s="125">
        <f>G86</f>
        <v>0</v>
      </c>
      <c r="H85" s="125">
        <f>H86</f>
        <v>0</v>
      </c>
      <c r="I85" s="125">
        <f>I86</f>
        <v>0</v>
      </c>
      <c r="J85" s="122">
        <f>K85+M85</f>
        <v>0</v>
      </c>
      <c r="K85" s="125">
        <f>K86</f>
        <v>0</v>
      </c>
      <c r="L85" s="136">
        <f>L86</f>
        <v>0</v>
      </c>
      <c r="M85" s="125">
        <f>M86</f>
        <v>0</v>
      </c>
      <c r="N85" s="125">
        <f>N86</f>
        <v>0</v>
      </c>
      <c r="O85" s="125">
        <f>O86</f>
        <v>0</v>
      </c>
      <c r="P85" s="125">
        <f>P86</f>
        <v>0</v>
      </c>
      <c r="Q85" s="118">
        <f>J85+E85</f>
        <v>530000</v>
      </c>
    </row>
    <row r="86" spans="1:20" customHeight="1" ht="47.25" s="119" customFormat="1">
      <c r="A86" s="134"/>
      <c r="B86" s="134"/>
      <c r="C86" s="135"/>
      <c r="D86" s="137" t="s">
        <v>120</v>
      </c>
      <c r="E86" s="122">
        <f>SUM(F86)</f>
        <v>50000</v>
      </c>
      <c r="F86" s="125">
        <v>50000</v>
      </c>
      <c r="G86" s="125">
        <v>0.0</v>
      </c>
      <c r="H86" s="125">
        <v>0.0</v>
      </c>
      <c r="I86" s="125">
        <v>0.0</v>
      </c>
      <c r="J86" s="122">
        <f>K86+M86</f>
        <v>0</v>
      </c>
      <c r="K86" s="125">
        <v>0.0</v>
      </c>
      <c r="L86" s="136">
        <v>0.0</v>
      </c>
      <c r="M86" s="125">
        <v>0.0</v>
      </c>
      <c r="N86" s="125">
        <v>0.0</v>
      </c>
      <c r="O86" s="125">
        <v>0.0</v>
      </c>
      <c r="P86" s="125">
        <v>0.0</v>
      </c>
      <c r="Q86" s="118">
        <f>J86+E86</f>
        <v>50000</v>
      </c>
    </row>
    <row r="87" spans="1:20" customHeight="1" ht="47.25" s="119" customFormat="1">
      <c r="A87" s="134"/>
      <c r="B87" s="134"/>
      <c r="C87" s="135"/>
      <c r="D87" s="137" t="s">
        <v>121</v>
      </c>
      <c r="E87" s="122">
        <f>SUM(F87)</f>
        <v>100000</v>
      </c>
      <c r="F87" s="125">
        <v>100000</v>
      </c>
      <c r="G87" s="125">
        <v>0.0</v>
      </c>
      <c r="H87" s="125">
        <v>0.0</v>
      </c>
      <c r="I87" s="125">
        <v>0.0</v>
      </c>
      <c r="J87" s="122">
        <f>K87+M87</f>
        <v>0</v>
      </c>
      <c r="K87" s="125">
        <v>0.0</v>
      </c>
      <c r="L87" s="136">
        <v>0.0</v>
      </c>
      <c r="M87" s="125">
        <v>0.0</v>
      </c>
      <c r="N87" s="125">
        <v>0.0</v>
      </c>
      <c r="O87" s="125">
        <v>0.0</v>
      </c>
      <c r="P87" s="125">
        <v>0.0</v>
      </c>
      <c r="Q87" s="118">
        <f>J87+E87</f>
        <v>100000</v>
      </c>
    </row>
    <row r="88" spans="1:20" customHeight="1" ht="47.25" s="119" customFormat="1">
      <c r="A88" s="134"/>
      <c r="B88" s="134"/>
      <c r="C88" s="135"/>
      <c r="D88" s="137" t="s">
        <v>151</v>
      </c>
      <c r="E88" s="122">
        <f>SUM(F88)</f>
        <v>20000</v>
      </c>
      <c r="F88" s="125">
        <v>20000</v>
      </c>
      <c r="G88" s="125">
        <v>0.0</v>
      </c>
      <c r="H88" s="125">
        <f>I88+K88</f>
        <v>0</v>
      </c>
      <c r="I88" s="125">
        <v>0.0</v>
      </c>
      <c r="J88" s="122">
        <v>0.0</v>
      </c>
      <c r="K88" s="125">
        <v>0.0</v>
      </c>
      <c r="L88" s="136">
        <v>0.0</v>
      </c>
      <c r="M88" s="125">
        <v>0.0</v>
      </c>
      <c r="N88" s="125">
        <v>0.0</v>
      </c>
      <c r="O88" s="125">
        <v>0.0</v>
      </c>
      <c r="P88" s="125">
        <v>0.0</v>
      </c>
      <c r="Q88" s="118">
        <f>J88+E88</f>
        <v>20000</v>
      </c>
    </row>
    <row r="89" spans="1:20" customHeight="1" ht="47.25" s="119" customFormat="1">
      <c r="A89" s="134"/>
      <c r="B89" s="134"/>
      <c r="C89" s="135"/>
      <c r="D89" s="137" t="s">
        <v>125</v>
      </c>
      <c r="E89" s="122">
        <f>SUM(F89)</f>
        <v>50000</v>
      </c>
      <c r="F89" s="125">
        <v>50000</v>
      </c>
      <c r="G89" s="125">
        <v>0.0</v>
      </c>
      <c r="H89" s="125">
        <v>0.0</v>
      </c>
      <c r="I89" s="125">
        <v>0.0</v>
      </c>
      <c r="J89" s="122">
        <f>K89+M89</f>
        <v>0</v>
      </c>
      <c r="K89" s="125">
        <v>0.0</v>
      </c>
      <c r="L89" s="136">
        <v>0.0</v>
      </c>
      <c r="M89" s="125">
        <v>0.0</v>
      </c>
      <c r="N89" s="125">
        <v>0.0</v>
      </c>
      <c r="O89" s="125">
        <v>0.0</v>
      </c>
      <c r="P89" s="125">
        <v>0.0</v>
      </c>
      <c r="Q89" s="118">
        <f>J89+E89</f>
        <v>50000</v>
      </c>
    </row>
    <row r="90" spans="1:20" customHeight="1" ht="47.25" s="119" customFormat="1">
      <c r="A90" s="134"/>
      <c r="B90" s="134"/>
      <c r="C90" s="135"/>
      <c r="D90" s="137" t="s">
        <v>122</v>
      </c>
      <c r="E90" s="122">
        <f>SUM(F90)</f>
        <v>60000</v>
      </c>
      <c r="F90" s="125">
        <f>40000+20000</f>
        <v>60000</v>
      </c>
      <c r="G90" s="125">
        <v>0.0</v>
      </c>
      <c r="H90" s="125">
        <v>0.0</v>
      </c>
      <c r="I90" s="125">
        <v>0.0</v>
      </c>
      <c r="J90" s="122">
        <f>K90+M90</f>
        <v>0</v>
      </c>
      <c r="K90" s="125">
        <v>0.0</v>
      </c>
      <c r="L90" s="136">
        <v>0.0</v>
      </c>
      <c r="M90" s="125">
        <v>0.0</v>
      </c>
      <c r="N90" s="125">
        <v>0.0</v>
      </c>
      <c r="O90" s="125">
        <v>0.0</v>
      </c>
      <c r="P90" s="125">
        <v>0.0</v>
      </c>
      <c r="Q90" s="118">
        <f>J90+E90</f>
        <v>60000</v>
      </c>
    </row>
    <row r="91" spans="1:20" customHeight="1" ht="45" s="119" customFormat="1">
      <c r="A91" s="134"/>
      <c r="B91" s="134"/>
      <c r="C91" s="135"/>
      <c r="D91" s="137" t="s">
        <v>155</v>
      </c>
      <c r="E91" s="122">
        <f>SUM(F91)</f>
        <v>100000</v>
      </c>
      <c r="F91" s="125">
        <v>100000</v>
      </c>
      <c r="G91" s="125">
        <v>0.0</v>
      </c>
      <c r="H91" s="125">
        <v>0.0</v>
      </c>
      <c r="I91" s="125">
        <v>0.0</v>
      </c>
      <c r="J91" s="122">
        <f>K91+M91</f>
        <v>0</v>
      </c>
      <c r="K91" s="125">
        <v>0.0</v>
      </c>
      <c r="L91" s="136">
        <v>0.0</v>
      </c>
      <c r="M91" s="125">
        <v>0.0</v>
      </c>
      <c r="N91" s="125">
        <v>0.0</v>
      </c>
      <c r="O91" s="125">
        <v>0.0</v>
      </c>
      <c r="P91" s="125">
        <v>0.0</v>
      </c>
      <c r="Q91" s="118">
        <f>J91+E91</f>
        <v>100000</v>
      </c>
    </row>
    <row r="92" spans="1:20" customHeight="1" ht="47.25" hidden="true" s="119" customFormat="1">
      <c r="A92" s="134"/>
      <c r="B92" s="134"/>
      <c r="C92" s="135"/>
      <c r="D92" s="137" t="s">
        <v>161</v>
      </c>
      <c r="E92" s="122">
        <f>SUM(F92)</f>
        <v>0</v>
      </c>
      <c r="F92" s="125">
        <f>200000-200000</f>
        <v>0</v>
      </c>
      <c r="G92" s="125">
        <v>0.0</v>
      </c>
      <c r="H92" s="125">
        <v>0.0</v>
      </c>
      <c r="I92" s="125">
        <v>0.0</v>
      </c>
      <c r="J92" s="122">
        <f>K92+M92</f>
        <v>0</v>
      </c>
      <c r="K92" s="125">
        <v>0.0</v>
      </c>
      <c r="L92" s="136">
        <v>0.0</v>
      </c>
      <c r="M92" s="125">
        <v>0.0</v>
      </c>
      <c r="N92" s="125">
        <v>0.0</v>
      </c>
      <c r="O92" s="125">
        <v>0.0</v>
      </c>
      <c r="P92" s="125">
        <v>0.0</v>
      </c>
      <c r="Q92" s="118">
        <f>J92+E92</f>
        <v>0</v>
      </c>
    </row>
    <row r="93" spans="1:20" customHeight="1" ht="47.25" s="119" customFormat="1">
      <c r="A93" s="134"/>
      <c r="B93" s="134"/>
      <c r="C93" s="135"/>
      <c r="D93" s="137" t="s">
        <v>94</v>
      </c>
      <c r="E93" s="122">
        <f>SUM(F93)</f>
        <v>50000</v>
      </c>
      <c r="F93" s="125">
        <f>50000</f>
        <v>50000</v>
      </c>
      <c r="G93" s="125">
        <v>0.0</v>
      </c>
      <c r="H93" s="125">
        <v>0.0</v>
      </c>
      <c r="I93" s="125">
        <v>0.0</v>
      </c>
      <c r="J93" s="122">
        <f>K93+M93</f>
        <v>0</v>
      </c>
      <c r="K93" s="125">
        <v>0.0</v>
      </c>
      <c r="L93" s="136">
        <v>0.0</v>
      </c>
      <c r="M93" s="125">
        <v>0.0</v>
      </c>
      <c r="N93" s="125">
        <v>0.0</v>
      </c>
      <c r="O93" s="125">
        <v>0.0</v>
      </c>
      <c r="P93" s="125">
        <v>0.0</v>
      </c>
      <c r="Q93" s="118">
        <f>J93+E93</f>
        <v>50000</v>
      </c>
    </row>
    <row r="94" spans="1:20" customHeight="1" ht="47.25" s="119" customFormat="1">
      <c r="A94" s="144"/>
      <c r="B94" s="144"/>
      <c r="C94" s="143"/>
      <c r="D94" s="137" t="s">
        <v>158</v>
      </c>
      <c r="E94" s="122">
        <f>SUM(F94)</f>
        <v>50000</v>
      </c>
      <c r="F94" s="125">
        <v>50000</v>
      </c>
      <c r="G94" s="125">
        <v>0.0</v>
      </c>
      <c r="H94" s="125">
        <v>0.0</v>
      </c>
      <c r="I94" s="125">
        <v>0.0</v>
      </c>
      <c r="J94" s="122">
        <f>K94+M94</f>
        <v>0</v>
      </c>
      <c r="K94" s="125">
        <v>0.0</v>
      </c>
      <c r="L94" s="136">
        <v>0.0</v>
      </c>
      <c r="M94" s="125">
        <v>0.0</v>
      </c>
      <c r="N94" s="125">
        <v>0.0</v>
      </c>
      <c r="O94" s="125">
        <v>0.0</v>
      </c>
      <c r="P94" s="125">
        <v>0.0</v>
      </c>
      <c r="Q94" s="118">
        <f>J94+E94</f>
        <v>50000</v>
      </c>
    </row>
    <row r="95" spans="1:20" customHeight="1" ht="47.25" s="119" customFormat="1">
      <c r="A95" s="144"/>
      <c r="B95" s="144"/>
      <c r="C95" s="143"/>
      <c r="D95" s="137" t="s">
        <v>130</v>
      </c>
      <c r="E95" s="122">
        <f>SUM(F95)</f>
        <v>50000</v>
      </c>
      <c r="F95" s="125">
        <v>50000</v>
      </c>
      <c r="G95" s="125">
        <v>0.0</v>
      </c>
      <c r="H95" s="125">
        <v>0.0</v>
      </c>
      <c r="I95" s="125">
        <v>0.0</v>
      </c>
      <c r="J95" s="122">
        <f>K95+M95</f>
        <v>0</v>
      </c>
      <c r="K95" s="125">
        <v>0.0</v>
      </c>
      <c r="L95" s="136">
        <v>0.0</v>
      </c>
      <c r="M95" s="125">
        <v>0.0</v>
      </c>
      <c r="N95" s="125">
        <v>0.0</v>
      </c>
      <c r="O95" s="125">
        <v>0.0</v>
      </c>
      <c r="P95" s="125">
        <v>0.0</v>
      </c>
      <c r="Q95" s="118">
        <f>J95+E95</f>
        <v>50000</v>
      </c>
    </row>
    <row r="96" spans="1:20" customHeight="1" ht="63" s="119" customFormat="1">
      <c r="A96" s="144"/>
      <c r="B96" s="144"/>
      <c r="C96" s="143"/>
      <c r="D96" s="168" t="s">
        <v>162</v>
      </c>
      <c r="E96" s="122">
        <f>E97</f>
        <v>100000</v>
      </c>
      <c r="F96" s="125">
        <f>F97</f>
        <v>100000</v>
      </c>
      <c r="G96" s="125">
        <f>G97</f>
        <v>0</v>
      </c>
      <c r="H96" s="125">
        <f>H97</f>
        <v>0</v>
      </c>
      <c r="I96" s="125">
        <f>I97</f>
        <v>0</v>
      </c>
      <c r="J96" s="122">
        <f>J97</f>
        <v>0</v>
      </c>
      <c r="K96" s="125">
        <f>K97</f>
        <v>0</v>
      </c>
      <c r="L96" s="136">
        <f>L97</f>
        <v>0</v>
      </c>
      <c r="M96" s="125">
        <f>M97</f>
        <v>0</v>
      </c>
      <c r="N96" s="125">
        <f>N97</f>
        <v>0</v>
      </c>
      <c r="O96" s="125">
        <f>O97</f>
        <v>0</v>
      </c>
      <c r="P96" s="125">
        <f>P97</f>
        <v>0</v>
      </c>
      <c r="Q96" s="118">
        <f>Q97</f>
        <v>100000</v>
      </c>
    </row>
    <row r="97" spans="1:20" customHeight="1" ht="47.25" s="119" customFormat="1">
      <c r="A97" s="144"/>
      <c r="B97" s="144"/>
      <c r="C97" s="143"/>
      <c r="D97" s="137" t="s">
        <v>130</v>
      </c>
      <c r="E97" s="122">
        <f>SUM(F97)</f>
        <v>100000</v>
      </c>
      <c r="F97" s="125">
        <v>100000</v>
      </c>
      <c r="G97" s="125">
        <v>0.0</v>
      </c>
      <c r="H97" s="125">
        <v>0.0</v>
      </c>
      <c r="I97" s="125">
        <v>0.0</v>
      </c>
      <c r="J97" s="122">
        <f>K97+M97</f>
        <v>0</v>
      </c>
      <c r="K97" s="125">
        <v>0.0</v>
      </c>
      <c r="L97" s="136">
        <v>0.0</v>
      </c>
      <c r="M97" s="125">
        <v>0.0</v>
      </c>
      <c r="N97" s="125">
        <v>0.0</v>
      </c>
      <c r="O97" s="125">
        <v>0.0</v>
      </c>
      <c r="P97" s="125">
        <v>0.0</v>
      </c>
      <c r="Q97" s="118">
        <f>J97+E97</f>
        <v>100000</v>
      </c>
    </row>
    <row r="98" spans="1:20" customHeight="1" ht="15.75" s="119" customFormat="1">
      <c r="A98" s="120" t="s">
        <v>163</v>
      </c>
      <c r="B98" s="120">
        <v>8200</v>
      </c>
      <c r="C98" s="138"/>
      <c r="D98" s="139" t="s">
        <v>164</v>
      </c>
      <c r="E98" s="122">
        <f>F98</f>
        <v>310896.39</v>
      </c>
      <c r="F98" s="122">
        <f>F99</f>
        <v>310896.39</v>
      </c>
      <c r="G98" s="122">
        <f>G99</f>
        <v>0</v>
      </c>
      <c r="H98" s="122">
        <f>H99</f>
        <v>0</v>
      </c>
      <c r="I98" s="122">
        <f>I99</f>
        <v>0</v>
      </c>
      <c r="J98" s="122">
        <f>J99</f>
        <v>0</v>
      </c>
      <c r="K98" s="122">
        <f>K99</f>
        <v>0</v>
      </c>
      <c r="L98" s="122">
        <f>L99</f>
        <v>0</v>
      </c>
      <c r="M98" s="122">
        <f>M99</f>
        <v>0</v>
      </c>
      <c r="N98" s="122">
        <f>N99</f>
        <v>0</v>
      </c>
      <c r="O98" s="122">
        <f>O99</f>
        <v>0</v>
      </c>
      <c r="P98" s="122">
        <f>P99</f>
        <v>0</v>
      </c>
      <c r="Q98" s="118">
        <f>E98+J98</f>
        <v>310896.39</v>
      </c>
    </row>
    <row r="99" spans="1:20" customHeight="1" ht="31.5" s="119" customFormat="1">
      <c r="A99" s="120" t="s">
        <v>165</v>
      </c>
      <c r="B99" s="120">
        <v>8240</v>
      </c>
      <c r="C99" s="120" t="s">
        <v>166</v>
      </c>
      <c r="D99" s="117" t="s">
        <v>167</v>
      </c>
      <c r="E99" s="122">
        <f>F99</f>
        <v>310896.39</v>
      </c>
      <c r="F99" s="122">
        <f>F100</f>
        <v>310896.39</v>
      </c>
      <c r="G99" s="122">
        <f>G100</f>
        <v>0</v>
      </c>
      <c r="H99" s="122">
        <f>H100</f>
        <v>0</v>
      </c>
      <c r="I99" s="122">
        <f>I100</f>
        <v>0</v>
      </c>
      <c r="J99" s="122">
        <f>J101+J102</f>
        <v>0</v>
      </c>
      <c r="K99" s="122">
        <f>K101+K102</f>
        <v>0</v>
      </c>
      <c r="L99" s="122">
        <f>L101+L102</f>
        <v>0</v>
      </c>
      <c r="M99" s="122">
        <f>M101+M102</f>
        <v>0</v>
      </c>
      <c r="N99" s="122">
        <f>N101+N102</f>
        <v>0</v>
      </c>
      <c r="O99" s="122">
        <f>O101+O102</f>
        <v>0</v>
      </c>
      <c r="P99" s="122">
        <f>P101+P102</f>
        <v>0</v>
      </c>
      <c r="Q99" s="118">
        <f>E99+J99</f>
        <v>310896.39</v>
      </c>
    </row>
    <row r="100" spans="1:20" customHeight="1" ht="78.75" s="119" customFormat="1">
      <c r="A100" s="120"/>
      <c r="B100" s="120"/>
      <c r="C100" s="120"/>
      <c r="D100" s="140" t="s">
        <v>168</v>
      </c>
      <c r="E100" s="122">
        <f>F100</f>
        <v>310896.39</v>
      </c>
      <c r="F100" s="125">
        <f>SUM(F101:F102)</f>
        <v>310896.39</v>
      </c>
      <c r="G100" s="125">
        <f>SUM(G101:G101)</f>
        <v>0</v>
      </c>
      <c r="H100" s="125">
        <f>SUM(H101:H101)</f>
        <v>0</v>
      </c>
      <c r="I100" s="125">
        <f>SUM(I101:I101)</f>
        <v>0</v>
      </c>
      <c r="J100" s="122">
        <f>SUM(J101:J101)</f>
        <v>0</v>
      </c>
      <c r="K100" s="125">
        <v>0.0</v>
      </c>
      <c r="L100" s="125">
        <f>SUM(L101:L101)</f>
        <v>0</v>
      </c>
      <c r="M100" s="125">
        <f>SUM(M101:M101)</f>
        <v>0</v>
      </c>
      <c r="N100" s="125">
        <f>SUM(N101:N101)</f>
        <v>0</v>
      </c>
      <c r="O100" s="125">
        <f>SUM(O101:O101)</f>
        <v>0</v>
      </c>
      <c r="P100" s="125">
        <v>0.0</v>
      </c>
      <c r="Q100" s="118">
        <f>E100+J100</f>
        <v>310896.39</v>
      </c>
    </row>
    <row r="101" spans="1:20" customHeight="1" ht="47.25" s="119" customFormat="1">
      <c r="A101" s="120"/>
      <c r="B101" s="120"/>
      <c r="C101" s="120"/>
      <c r="D101" s="123" t="s">
        <v>129</v>
      </c>
      <c r="E101" s="122">
        <f>F101+I101</f>
        <v>100000</v>
      </c>
      <c r="F101" s="125">
        <v>100000</v>
      </c>
      <c r="G101" s="125">
        <v>0.0</v>
      </c>
      <c r="H101" s="125">
        <v>0.0</v>
      </c>
      <c r="I101" s="125">
        <v>0.0</v>
      </c>
      <c r="J101" s="122">
        <v>0.0</v>
      </c>
      <c r="K101" s="125">
        <v>0.0</v>
      </c>
      <c r="L101" s="125">
        <v>0.0</v>
      </c>
      <c r="M101" s="125">
        <v>0.0</v>
      </c>
      <c r="N101" s="125">
        <v>0.0</v>
      </c>
      <c r="O101" s="125">
        <v>0.0</v>
      </c>
      <c r="P101" s="125">
        <v>0.0</v>
      </c>
      <c r="Q101" s="118">
        <f>E101+J101</f>
        <v>100000</v>
      </c>
    </row>
    <row r="102" spans="1:20" customHeight="1" ht="28.5" s="119" customFormat="1">
      <c r="A102" s="120"/>
      <c r="B102" s="120"/>
      <c r="C102" s="120"/>
      <c r="D102" s="123" t="s">
        <v>169</v>
      </c>
      <c r="E102" s="122">
        <f>F102+I102</f>
        <v>210896.39</v>
      </c>
      <c r="F102" s="125">
        <v>210896.39</v>
      </c>
      <c r="G102" s="125">
        <v>0.0</v>
      </c>
      <c r="H102" s="125">
        <v>0.0</v>
      </c>
      <c r="I102" s="125">
        <v>0.0</v>
      </c>
      <c r="J102" s="122">
        <f>K102+M102+P102</f>
        <v>0</v>
      </c>
      <c r="K102" s="125">
        <v>0.0</v>
      </c>
      <c r="L102" s="125">
        <v>0.0</v>
      </c>
      <c r="M102" s="125">
        <v>0.0</v>
      </c>
      <c r="N102" s="125">
        <v>0.0</v>
      </c>
      <c r="O102" s="125">
        <v>0.0</v>
      </c>
      <c r="P102" s="125">
        <v>0.0</v>
      </c>
      <c r="Q102" s="118">
        <f>E102+J102</f>
        <v>210896.39</v>
      </c>
    </row>
    <row r="103" spans="1:20" customHeight="1" ht="21.75" s="119" customFormat="1">
      <c r="A103" s="120" t="s">
        <v>170</v>
      </c>
      <c r="B103" s="120">
        <v>9000</v>
      </c>
      <c r="C103" s="120"/>
      <c r="D103" s="117" t="s">
        <v>171</v>
      </c>
      <c r="E103" s="122">
        <f>E104</f>
        <v>4704000</v>
      </c>
      <c r="F103" s="122">
        <f>F104</f>
        <v>4704000</v>
      </c>
      <c r="G103" s="122">
        <f>G104</f>
        <v>0</v>
      </c>
      <c r="H103" s="122">
        <f>H104</f>
        <v>0</v>
      </c>
      <c r="I103" s="122">
        <f>I104</f>
        <v>0</v>
      </c>
      <c r="J103" s="122">
        <f>J104</f>
        <v>417422</v>
      </c>
      <c r="K103" s="122">
        <f>K104</f>
        <v>417422</v>
      </c>
      <c r="L103" s="122">
        <f>L104</f>
        <v>0</v>
      </c>
      <c r="M103" s="122">
        <f>M104</f>
        <v>0</v>
      </c>
      <c r="N103" s="122">
        <f>N104</f>
        <v>0</v>
      </c>
      <c r="O103" s="122">
        <f>O104</f>
        <v>0</v>
      </c>
      <c r="P103" s="122">
        <f>P104</f>
        <v>417422</v>
      </c>
      <c r="Q103" s="118">
        <f>E103+J103</f>
        <v>5121422</v>
      </c>
    </row>
    <row r="104" spans="1:20" customHeight="1" ht="63" s="119" customFormat="1">
      <c r="A104" s="120" t="s">
        <v>172</v>
      </c>
      <c r="B104" s="120">
        <v>9800</v>
      </c>
      <c r="C104" s="120" t="s">
        <v>104</v>
      </c>
      <c r="D104" s="117" t="s">
        <v>173</v>
      </c>
      <c r="E104" s="122">
        <f>F104+I104</f>
        <v>4704000</v>
      </c>
      <c r="F104" s="122">
        <f>F105+F131</f>
        <v>4704000</v>
      </c>
      <c r="G104" s="122">
        <f>G105+G131</f>
        <v>0</v>
      </c>
      <c r="H104" s="122">
        <f>H105+H131</f>
        <v>0</v>
      </c>
      <c r="I104" s="122">
        <f>I105+I131</f>
        <v>0</v>
      </c>
      <c r="J104" s="122">
        <f>J105+J131</f>
        <v>417422</v>
      </c>
      <c r="K104" s="122">
        <f>K105+K131</f>
        <v>417422</v>
      </c>
      <c r="L104" s="122">
        <f>L105+L131</f>
        <v>0</v>
      </c>
      <c r="M104" s="122">
        <f>M105+M131</f>
        <v>0</v>
      </c>
      <c r="N104" s="122">
        <f>N105+N131</f>
        <v>0</v>
      </c>
      <c r="O104" s="122">
        <f>O105+O131</f>
        <v>0</v>
      </c>
      <c r="P104" s="122">
        <f>P105+P131</f>
        <v>417422</v>
      </c>
      <c r="Q104" s="118">
        <f>E104+J104</f>
        <v>5121422</v>
      </c>
    </row>
    <row r="105" spans="1:20" customHeight="1" ht="111.75" s="119" customFormat="1">
      <c r="A105" s="128"/>
      <c r="B105" s="128"/>
      <c r="C105" s="128"/>
      <c r="D105" s="169" t="s">
        <v>174</v>
      </c>
      <c r="E105" s="122">
        <f>SUM(F105)</f>
        <v>4704000</v>
      </c>
      <c r="F105" s="125">
        <f>SUM(F106:F130)</f>
        <v>4704000</v>
      </c>
      <c r="G105" s="125">
        <f>SUM(G106:G130)</f>
        <v>0</v>
      </c>
      <c r="H105" s="125">
        <f>SUM(H106:H130)</f>
        <v>0</v>
      </c>
      <c r="I105" s="125">
        <f>SUM(I106:I130)</f>
        <v>0</v>
      </c>
      <c r="J105" s="122">
        <f>SUM(J106:J130)</f>
        <v>0</v>
      </c>
      <c r="K105" s="125">
        <f>SUM(K106:K130)</f>
        <v>0</v>
      </c>
      <c r="L105" s="125">
        <f>SUM(L106:L130)</f>
        <v>0</v>
      </c>
      <c r="M105" s="125">
        <f>SUM(M106:M130)</f>
        <v>0</v>
      </c>
      <c r="N105" s="125">
        <f>SUM(N106:N130)</f>
        <v>0</v>
      </c>
      <c r="O105" s="125">
        <f>SUM(O106:O130)</f>
        <v>0</v>
      </c>
      <c r="P105" s="125">
        <f>SUM(P106:P130)</f>
        <v>0</v>
      </c>
      <c r="Q105" s="118">
        <f>E105+J105</f>
        <v>4704000</v>
      </c>
    </row>
    <row r="106" spans="1:20" customHeight="1" ht="31.5" s="119" customFormat="1">
      <c r="A106" s="128"/>
      <c r="B106" s="128"/>
      <c r="C106" s="128"/>
      <c r="D106" s="123" t="s">
        <v>98</v>
      </c>
      <c r="E106" s="122">
        <f>SUM(F106)</f>
        <v>84000</v>
      </c>
      <c r="F106" s="125">
        <v>84000</v>
      </c>
      <c r="G106" s="125">
        <v>0.0</v>
      </c>
      <c r="H106" s="125">
        <v>0.0</v>
      </c>
      <c r="I106" s="125">
        <v>0.0</v>
      </c>
      <c r="J106" s="122">
        <v>0.0</v>
      </c>
      <c r="K106" s="125">
        <v>0.0</v>
      </c>
      <c r="L106" s="125">
        <v>0.0</v>
      </c>
      <c r="M106" s="125">
        <v>0.0</v>
      </c>
      <c r="N106" s="125">
        <v>0.0</v>
      </c>
      <c r="O106" s="125">
        <v>0.0</v>
      </c>
      <c r="P106" s="125">
        <v>0.0</v>
      </c>
      <c r="Q106" s="118">
        <f>E106+J106</f>
        <v>84000</v>
      </c>
    </row>
    <row r="107" spans="1:20" customHeight="1" ht="47.25" s="119" customFormat="1">
      <c r="A107" s="128"/>
      <c r="B107" s="128"/>
      <c r="C107" s="128"/>
      <c r="D107" s="123" t="s">
        <v>147</v>
      </c>
      <c r="E107" s="122">
        <f>F107+I107</f>
        <v>20000</v>
      </c>
      <c r="F107" s="125">
        <f>10000+10000</f>
        <v>20000</v>
      </c>
      <c r="G107" s="125">
        <v>0.0</v>
      </c>
      <c r="H107" s="125">
        <v>0.0</v>
      </c>
      <c r="I107" s="125">
        <v>0.0</v>
      </c>
      <c r="J107" s="122">
        <v>0.0</v>
      </c>
      <c r="K107" s="125">
        <v>0.0</v>
      </c>
      <c r="L107" s="125">
        <v>0.0</v>
      </c>
      <c r="M107" s="125">
        <v>0.0</v>
      </c>
      <c r="N107" s="125">
        <v>0.0</v>
      </c>
      <c r="O107" s="125">
        <v>0.0</v>
      </c>
      <c r="P107" s="125">
        <v>0.0</v>
      </c>
      <c r="Q107" s="118">
        <f>E107+J107</f>
        <v>20000</v>
      </c>
    </row>
    <row r="108" spans="1:20" customHeight="1" ht="47.25" s="119" customFormat="1">
      <c r="A108" s="128"/>
      <c r="B108" s="128"/>
      <c r="C108" s="128"/>
      <c r="D108" s="123" t="s">
        <v>120</v>
      </c>
      <c r="E108" s="122">
        <f>F108+I108</f>
        <v>50000</v>
      </c>
      <c r="F108" s="125">
        <v>50000</v>
      </c>
      <c r="G108" s="125">
        <v>0.0</v>
      </c>
      <c r="H108" s="125">
        <v>0.0</v>
      </c>
      <c r="I108" s="125">
        <v>0.0</v>
      </c>
      <c r="J108" s="122">
        <v>0.0</v>
      </c>
      <c r="K108" s="125">
        <v>0.0</v>
      </c>
      <c r="L108" s="125">
        <v>0.0</v>
      </c>
      <c r="M108" s="125">
        <v>0.0</v>
      </c>
      <c r="N108" s="125">
        <v>0.0</v>
      </c>
      <c r="O108" s="125">
        <v>0.0</v>
      </c>
      <c r="P108" s="125">
        <v>0.0</v>
      </c>
      <c r="Q108" s="118">
        <f>E108+J108</f>
        <v>50000</v>
      </c>
    </row>
    <row r="109" spans="1:20" customHeight="1" ht="47.25" s="119" customFormat="1">
      <c r="A109" s="128"/>
      <c r="B109" s="128"/>
      <c r="C109" s="128"/>
      <c r="D109" s="123" t="s">
        <v>121</v>
      </c>
      <c r="E109" s="122">
        <f>F109+I109</f>
        <v>40000</v>
      </c>
      <c r="F109" s="125">
        <f>20000+20000</f>
        <v>40000</v>
      </c>
      <c r="G109" s="125">
        <v>0.0</v>
      </c>
      <c r="H109" s="125">
        <v>0.0</v>
      </c>
      <c r="I109" s="125">
        <v>0.0</v>
      </c>
      <c r="J109" s="122">
        <v>0.0</v>
      </c>
      <c r="K109" s="125">
        <v>0.0</v>
      </c>
      <c r="L109" s="125">
        <v>0.0</v>
      </c>
      <c r="M109" s="125">
        <v>0.0</v>
      </c>
      <c r="N109" s="125">
        <v>0.0</v>
      </c>
      <c r="O109" s="125">
        <v>0.0</v>
      </c>
      <c r="P109" s="125">
        <v>0.0</v>
      </c>
      <c r="Q109" s="118">
        <f>E109+J109</f>
        <v>40000</v>
      </c>
    </row>
    <row r="110" spans="1:20" customHeight="1" ht="47.25" s="119" customFormat="1">
      <c r="A110" s="128"/>
      <c r="B110" s="128"/>
      <c r="C110" s="128"/>
      <c r="D110" s="123" t="s">
        <v>148</v>
      </c>
      <c r="E110" s="122">
        <f>F110+I110</f>
        <v>65000</v>
      </c>
      <c r="F110" s="125">
        <f>15000+50000</f>
        <v>65000</v>
      </c>
      <c r="G110" s="125">
        <v>0.0</v>
      </c>
      <c r="H110" s="125">
        <v>0.0</v>
      </c>
      <c r="I110" s="125">
        <v>0.0</v>
      </c>
      <c r="J110" s="122">
        <v>0.0</v>
      </c>
      <c r="K110" s="125">
        <v>0.0</v>
      </c>
      <c r="L110" s="125">
        <v>0.0</v>
      </c>
      <c r="M110" s="125">
        <v>0.0</v>
      </c>
      <c r="N110" s="125">
        <v>0.0</v>
      </c>
      <c r="O110" s="125">
        <v>0.0</v>
      </c>
      <c r="P110" s="125">
        <v>0.0</v>
      </c>
      <c r="Q110" s="118">
        <f>E110+J110</f>
        <v>65000</v>
      </c>
    </row>
    <row r="111" spans="1:20" customHeight="1" ht="48" s="119" customFormat="1">
      <c r="A111" s="128"/>
      <c r="B111" s="128"/>
      <c r="C111" s="128"/>
      <c r="D111" s="123" t="s">
        <v>149</v>
      </c>
      <c r="E111" s="122">
        <f>SUM(F111)</f>
        <v>40000</v>
      </c>
      <c r="F111" s="125">
        <f>40000</f>
        <v>40000</v>
      </c>
      <c r="G111" s="125">
        <v>0.0</v>
      </c>
      <c r="H111" s="125">
        <v>0.0</v>
      </c>
      <c r="I111" s="125">
        <v>0.0</v>
      </c>
      <c r="J111" s="122">
        <v>0.0</v>
      </c>
      <c r="K111" s="125">
        <v>0.0</v>
      </c>
      <c r="L111" s="125">
        <v>0.0</v>
      </c>
      <c r="M111" s="125">
        <v>0.0</v>
      </c>
      <c r="N111" s="125">
        <v>0.0</v>
      </c>
      <c r="O111" s="125">
        <v>0.0</v>
      </c>
      <c r="P111" s="125">
        <v>0.0</v>
      </c>
      <c r="Q111" s="118">
        <f>E111+J111</f>
        <v>40000</v>
      </c>
    </row>
    <row r="112" spans="1:20" customHeight="1" ht="48" s="119" customFormat="1">
      <c r="A112" s="128"/>
      <c r="B112" s="128"/>
      <c r="C112" s="128"/>
      <c r="D112" s="123" t="s">
        <v>175</v>
      </c>
      <c r="E112" s="122">
        <f>SUM(F112)</f>
        <v>60000</v>
      </c>
      <c r="F112" s="125">
        <v>60000</v>
      </c>
      <c r="G112" s="125">
        <v>0.0</v>
      </c>
      <c r="H112" s="125">
        <v>0.0</v>
      </c>
      <c r="I112" s="125">
        <v>0.0</v>
      </c>
      <c r="J112" s="122">
        <v>0.0</v>
      </c>
      <c r="K112" s="125">
        <v>0.0</v>
      </c>
      <c r="L112" s="125">
        <v>0.0</v>
      </c>
      <c r="M112" s="125">
        <v>0.0</v>
      </c>
      <c r="N112" s="125">
        <v>0.0</v>
      </c>
      <c r="O112" s="125">
        <v>0.0</v>
      </c>
      <c r="P112" s="125">
        <v>0.0</v>
      </c>
      <c r="Q112" s="118">
        <f>E112+J112</f>
        <v>60000</v>
      </c>
    </row>
    <row r="113" spans="1:20" customHeight="1" ht="47.25" s="119" customFormat="1">
      <c r="A113" s="128"/>
      <c r="B113" s="128"/>
      <c r="C113" s="128"/>
      <c r="D113" s="123" t="s">
        <v>176</v>
      </c>
      <c r="E113" s="122">
        <f>SUM(F113)</f>
        <v>50000</v>
      </c>
      <c r="F113" s="125">
        <v>50000</v>
      </c>
      <c r="G113" s="125">
        <v>0.0</v>
      </c>
      <c r="H113" s="125">
        <v>0.0</v>
      </c>
      <c r="I113" s="125">
        <v>0.0</v>
      </c>
      <c r="J113" s="122">
        <v>0.0</v>
      </c>
      <c r="K113" s="125">
        <v>0.0</v>
      </c>
      <c r="L113" s="125">
        <v>0.0</v>
      </c>
      <c r="M113" s="125">
        <v>0.0</v>
      </c>
      <c r="N113" s="125">
        <v>0.0</v>
      </c>
      <c r="O113" s="125">
        <v>0.0</v>
      </c>
      <c r="P113" s="125">
        <v>0.0</v>
      </c>
      <c r="Q113" s="118">
        <f>E113+J113</f>
        <v>50000</v>
      </c>
    </row>
    <row r="114" spans="1:20" customHeight="1" ht="47.25" s="119" customFormat="1">
      <c r="A114" s="128"/>
      <c r="B114" s="128"/>
      <c r="C114" s="128"/>
      <c r="D114" s="123" t="s">
        <v>152</v>
      </c>
      <c r="E114" s="122">
        <f>F114+I114</f>
        <v>355000</v>
      </c>
      <c r="F114" s="125">
        <f>200000+140000+15000</f>
        <v>355000</v>
      </c>
      <c r="G114" s="125">
        <v>0.0</v>
      </c>
      <c r="H114" s="125">
        <v>0.0</v>
      </c>
      <c r="I114" s="125">
        <v>0.0</v>
      </c>
      <c r="J114" s="122">
        <v>0.0</v>
      </c>
      <c r="K114" s="125">
        <v>0.0</v>
      </c>
      <c r="L114" s="125">
        <v>0.0</v>
      </c>
      <c r="M114" s="125">
        <v>0.0</v>
      </c>
      <c r="N114" s="125">
        <v>0.0</v>
      </c>
      <c r="O114" s="125">
        <v>0.0</v>
      </c>
      <c r="P114" s="125">
        <v>0.0</v>
      </c>
      <c r="Q114" s="118">
        <f>E114+J114</f>
        <v>355000</v>
      </c>
    </row>
    <row r="115" spans="1:20" customHeight="1" ht="47.25" s="119" customFormat="1">
      <c r="A115" s="128"/>
      <c r="B115" s="128"/>
      <c r="C115" s="128"/>
      <c r="D115" s="123" t="s">
        <v>124</v>
      </c>
      <c r="E115" s="122">
        <f>F115+I115</f>
        <v>150000</v>
      </c>
      <c r="F115" s="125">
        <f>50000+100000</f>
        <v>150000</v>
      </c>
      <c r="G115" s="125">
        <v>0.0</v>
      </c>
      <c r="H115" s="125">
        <v>0.0</v>
      </c>
      <c r="I115" s="125">
        <v>0.0</v>
      </c>
      <c r="J115" s="122">
        <v>0.0</v>
      </c>
      <c r="K115" s="125">
        <v>0.0</v>
      </c>
      <c r="L115" s="125">
        <v>0.0</v>
      </c>
      <c r="M115" s="125">
        <v>0.0</v>
      </c>
      <c r="N115" s="125">
        <v>0.0</v>
      </c>
      <c r="O115" s="125">
        <v>0.0</v>
      </c>
      <c r="P115" s="125">
        <v>0.0</v>
      </c>
      <c r="Q115" s="118">
        <f>E115+J115</f>
        <v>150000</v>
      </c>
    </row>
    <row r="116" spans="1:20" customHeight="1" ht="47.25" s="119" customFormat="1">
      <c r="A116" s="128"/>
      <c r="B116" s="128"/>
      <c r="C116" s="128"/>
      <c r="D116" s="123" t="s">
        <v>122</v>
      </c>
      <c r="E116" s="122">
        <f>F116+I116</f>
        <v>15000</v>
      </c>
      <c r="F116" s="125">
        <v>15000</v>
      </c>
      <c r="G116" s="125">
        <v>0.0</v>
      </c>
      <c r="H116" s="125">
        <v>0.0</v>
      </c>
      <c r="I116" s="125">
        <v>0.0</v>
      </c>
      <c r="J116" s="122">
        <v>0.0</v>
      </c>
      <c r="K116" s="125">
        <v>0.0</v>
      </c>
      <c r="L116" s="125">
        <v>0.0</v>
      </c>
      <c r="M116" s="125">
        <v>0.0</v>
      </c>
      <c r="N116" s="125">
        <v>0.0</v>
      </c>
      <c r="O116" s="125">
        <v>0.0</v>
      </c>
      <c r="P116" s="125">
        <v>0.0</v>
      </c>
      <c r="Q116" s="118">
        <f>E116+J116</f>
        <v>15000</v>
      </c>
    </row>
    <row r="117" spans="1:20" customHeight="1" ht="47.25" s="119" customFormat="1">
      <c r="A117" s="128"/>
      <c r="B117" s="128"/>
      <c r="C117" s="128"/>
      <c r="D117" s="123" t="s">
        <v>125</v>
      </c>
      <c r="E117" s="122">
        <f>F117+I117</f>
        <v>90000</v>
      </c>
      <c r="F117" s="125">
        <f>30000+30000+15000+15000</f>
        <v>90000</v>
      </c>
      <c r="G117" s="125">
        <v>0.0</v>
      </c>
      <c r="H117" s="125">
        <v>0.0</v>
      </c>
      <c r="I117" s="125">
        <v>0.0</v>
      </c>
      <c r="J117" s="122">
        <v>0.0</v>
      </c>
      <c r="K117" s="125">
        <v>0.0</v>
      </c>
      <c r="L117" s="125">
        <v>0.0</v>
      </c>
      <c r="M117" s="125">
        <v>0.0</v>
      </c>
      <c r="N117" s="125">
        <v>0.0</v>
      </c>
      <c r="O117" s="125">
        <v>0.0</v>
      </c>
      <c r="P117" s="125">
        <v>0.0</v>
      </c>
      <c r="Q117" s="118">
        <f>30000+30000+15000+15000</f>
        <v>90000</v>
      </c>
    </row>
    <row r="118" spans="1:20" customHeight="1" ht="47.25" s="119" customFormat="1">
      <c r="A118" s="128"/>
      <c r="B118" s="128"/>
      <c r="C118" s="128"/>
      <c r="D118" s="123" t="s">
        <v>126</v>
      </c>
      <c r="E118" s="122">
        <f>F118+I118</f>
        <v>50000</v>
      </c>
      <c r="F118" s="125">
        <v>50000</v>
      </c>
      <c r="G118" s="125">
        <v>0.0</v>
      </c>
      <c r="H118" s="125">
        <v>0.0</v>
      </c>
      <c r="I118" s="125">
        <v>0.0</v>
      </c>
      <c r="J118" s="122">
        <v>0.0</v>
      </c>
      <c r="K118" s="125">
        <v>0.0</v>
      </c>
      <c r="L118" s="125">
        <v>0.0</v>
      </c>
      <c r="M118" s="125">
        <v>0.0</v>
      </c>
      <c r="N118" s="125">
        <v>0.0</v>
      </c>
      <c r="O118" s="125">
        <v>0.0</v>
      </c>
      <c r="P118" s="125">
        <v>0.0</v>
      </c>
      <c r="Q118" s="118">
        <f>E118+J118</f>
        <v>50000</v>
      </c>
    </row>
    <row r="119" spans="1:20" customHeight="1" ht="47.25" s="119" customFormat="1">
      <c r="A119" s="128"/>
      <c r="B119" s="128"/>
      <c r="C119" s="128"/>
      <c r="D119" s="123" t="s">
        <v>154</v>
      </c>
      <c r="E119" s="122">
        <f>F119+I119</f>
        <v>20000</v>
      </c>
      <c r="F119" s="125">
        <v>20000</v>
      </c>
      <c r="G119" s="125">
        <v>0.0</v>
      </c>
      <c r="H119" s="125">
        <v>0.0</v>
      </c>
      <c r="I119" s="125">
        <v>0.0</v>
      </c>
      <c r="J119" s="122">
        <v>0.0</v>
      </c>
      <c r="K119" s="125">
        <v>0.0</v>
      </c>
      <c r="L119" s="125">
        <v>0.0</v>
      </c>
      <c r="M119" s="125">
        <v>0.0</v>
      </c>
      <c r="N119" s="125">
        <v>0.0</v>
      </c>
      <c r="O119" s="125">
        <v>0.0</v>
      </c>
      <c r="P119" s="125">
        <v>0.0</v>
      </c>
      <c r="Q119" s="118">
        <f>E119+J119</f>
        <v>20000</v>
      </c>
    </row>
    <row r="120" spans="1:20" customHeight="1" ht="47.25" s="119" customFormat="1">
      <c r="A120" s="128"/>
      <c r="B120" s="128"/>
      <c r="C120" s="128"/>
      <c r="D120" s="123" t="s">
        <v>177</v>
      </c>
      <c r="E120" s="122">
        <f>F120+I120</f>
        <v>250000</v>
      </c>
      <c r="F120" s="125">
        <f>200000+50000</f>
        <v>250000</v>
      </c>
      <c r="G120" s="125">
        <v>0.0</v>
      </c>
      <c r="H120" s="125">
        <v>0.0</v>
      </c>
      <c r="I120" s="125">
        <v>0.0</v>
      </c>
      <c r="J120" s="122">
        <v>0.0</v>
      </c>
      <c r="K120" s="125">
        <v>0.0</v>
      </c>
      <c r="L120" s="125">
        <v>0.0</v>
      </c>
      <c r="M120" s="125">
        <v>0.0</v>
      </c>
      <c r="N120" s="125">
        <v>0.0</v>
      </c>
      <c r="O120" s="125">
        <v>0.0</v>
      </c>
      <c r="P120" s="125">
        <v>0.0</v>
      </c>
      <c r="Q120" s="118">
        <f>E120+J120</f>
        <v>250000</v>
      </c>
    </row>
    <row r="121" spans="1:20" customHeight="1" ht="47.25" s="119" customFormat="1">
      <c r="A121" s="128"/>
      <c r="B121" s="128"/>
      <c r="C121" s="128"/>
      <c r="D121" s="123" t="s">
        <v>127</v>
      </c>
      <c r="E121" s="122">
        <f>F121+I121</f>
        <v>10000</v>
      </c>
      <c r="F121" s="125">
        <v>10000</v>
      </c>
      <c r="G121" s="125">
        <v>0.0</v>
      </c>
      <c r="H121" s="125">
        <v>0.0</v>
      </c>
      <c r="I121" s="125">
        <v>0.0</v>
      </c>
      <c r="J121" s="122">
        <v>0.0</v>
      </c>
      <c r="K121" s="125">
        <v>0.0</v>
      </c>
      <c r="L121" s="125">
        <v>0.0</v>
      </c>
      <c r="M121" s="125">
        <v>0.0</v>
      </c>
      <c r="N121" s="125">
        <v>0.0</v>
      </c>
      <c r="O121" s="125">
        <v>0.0</v>
      </c>
      <c r="P121" s="125">
        <v>0.0</v>
      </c>
      <c r="Q121" s="118">
        <f>E121+J121</f>
        <v>10000</v>
      </c>
    </row>
    <row r="122" spans="1:20" customHeight="1" ht="47.25" s="119" customFormat="1">
      <c r="A122" s="128"/>
      <c r="B122" s="128"/>
      <c r="C122" s="128"/>
      <c r="D122" s="123" t="s">
        <v>156</v>
      </c>
      <c r="E122" s="122">
        <f>F122+I122</f>
        <v>100000</v>
      </c>
      <c r="F122" s="125">
        <f>30000+50000+20000</f>
        <v>100000</v>
      </c>
      <c r="G122" s="125">
        <v>0.0</v>
      </c>
      <c r="H122" s="125">
        <v>0.0</v>
      </c>
      <c r="I122" s="125">
        <v>0.0</v>
      </c>
      <c r="J122" s="122">
        <v>0.0</v>
      </c>
      <c r="K122" s="125">
        <v>0.0</v>
      </c>
      <c r="L122" s="125">
        <v>0.0</v>
      </c>
      <c r="M122" s="125">
        <v>0.0</v>
      </c>
      <c r="N122" s="125">
        <v>0.0</v>
      </c>
      <c r="O122" s="125">
        <v>0.0</v>
      </c>
      <c r="P122" s="125">
        <v>0.0</v>
      </c>
      <c r="Q122" s="118">
        <f>E122+J122</f>
        <v>100000</v>
      </c>
    </row>
    <row r="123" spans="1:20" customHeight="1" ht="47.25" s="119" customFormat="1">
      <c r="A123" s="128"/>
      <c r="B123" s="128"/>
      <c r="C123" s="128"/>
      <c r="D123" s="123" t="s">
        <v>161</v>
      </c>
      <c r="E123" s="122">
        <f>SUM(F123)</f>
        <v>450000</v>
      </c>
      <c r="F123" s="125">
        <f>250000+200000</f>
        <v>450000</v>
      </c>
      <c r="G123" s="125">
        <v>0.0</v>
      </c>
      <c r="H123" s="125">
        <v>0.0</v>
      </c>
      <c r="I123" s="125">
        <v>0.0</v>
      </c>
      <c r="J123" s="122">
        <v>0.0</v>
      </c>
      <c r="K123" s="125">
        <v>0.0</v>
      </c>
      <c r="L123" s="125">
        <v>0.0</v>
      </c>
      <c r="M123" s="125">
        <v>0.0</v>
      </c>
      <c r="N123" s="125">
        <v>0.0</v>
      </c>
      <c r="O123" s="125">
        <v>0.0</v>
      </c>
      <c r="P123" s="125">
        <v>0.0</v>
      </c>
      <c r="Q123" s="118">
        <f>E123+J123</f>
        <v>450000</v>
      </c>
    </row>
    <row r="124" spans="1:20" customHeight="1" ht="47.25" hidden="true" s="119" customFormat="1">
      <c r="A124" s="128"/>
      <c r="B124" s="128"/>
      <c r="C124" s="128"/>
      <c r="D124" s="123" t="s">
        <v>128</v>
      </c>
      <c r="E124" s="122">
        <f>SUM(F124)</f>
        <v>0</v>
      </c>
      <c r="F124" s="125">
        <v>0.0</v>
      </c>
      <c r="G124" s="125">
        <v>0.0</v>
      </c>
      <c r="H124" s="125">
        <v>0.0</v>
      </c>
      <c r="I124" s="125">
        <v>0.0</v>
      </c>
      <c r="J124" s="122">
        <v>0.0</v>
      </c>
      <c r="K124" s="125">
        <v>0.0</v>
      </c>
      <c r="L124" s="125">
        <v>0.0</v>
      </c>
      <c r="M124" s="125">
        <v>0.0</v>
      </c>
      <c r="N124" s="125">
        <v>0.0</v>
      </c>
      <c r="O124" s="125">
        <v>0.0</v>
      </c>
      <c r="P124" s="125">
        <v>0.0</v>
      </c>
      <c r="Q124" s="118">
        <f>E124+J124</f>
        <v>0</v>
      </c>
    </row>
    <row r="125" spans="1:20" customHeight="1" ht="47.25" s="119" customFormat="1">
      <c r="A125" s="128"/>
      <c r="B125" s="128"/>
      <c r="C125" s="128"/>
      <c r="D125" s="123" t="s">
        <v>128</v>
      </c>
      <c r="E125" s="122">
        <f>SUM(F125)</f>
        <v>830000</v>
      </c>
      <c r="F125" s="125">
        <f>530000+300000</f>
        <v>830000</v>
      </c>
      <c r="G125" s="125">
        <v>0.0</v>
      </c>
      <c r="H125" s="125">
        <v>0.0</v>
      </c>
      <c r="I125" s="125">
        <v>0.0</v>
      </c>
      <c r="J125" s="122">
        <v>0.0</v>
      </c>
      <c r="K125" s="125">
        <v>0.0</v>
      </c>
      <c r="L125" s="125">
        <v>0.0</v>
      </c>
      <c r="M125" s="125">
        <v>0.0</v>
      </c>
      <c r="N125" s="125">
        <v>0.0</v>
      </c>
      <c r="O125" s="125">
        <v>0.0</v>
      </c>
      <c r="P125" s="125">
        <v>0.0</v>
      </c>
      <c r="Q125" s="118">
        <f>E125+J125</f>
        <v>830000</v>
      </c>
    </row>
    <row r="126" spans="1:20" customHeight="1" ht="47.25" s="119" customFormat="1">
      <c r="A126" s="128"/>
      <c r="B126" s="128"/>
      <c r="C126" s="128"/>
      <c r="D126" s="123" t="s">
        <v>94</v>
      </c>
      <c r="E126" s="122">
        <f>F126+I126</f>
        <v>40000</v>
      </c>
      <c r="F126" s="125">
        <f>20000+20000</f>
        <v>40000</v>
      </c>
      <c r="G126" s="125">
        <v>0.0</v>
      </c>
      <c r="H126" s="125">
        <v>0.0</v>
      </c>
      <c r="I126" s="125">
        <v>0.0</v>
      </c>
      <c r="J126" s="122">
        <v>0.0</v>
      </c>
      <c r="K126" s="125">
        <v>0.0</v>
      </c>
      <c r="L126" s="125">
        <v>0.0</v>
      </c>
      <c r="M126" s="125">
        <v>0.0</v>
      </c>
      <c r="N126" s="125">
        <v>0.0</v>
      </c>
      <c r="O126" s="125">
        <v>0.0</v>
      </c>
      <c r="P126" s="125">
        <v>0.0</v>
      </c>
      <c r="Q126" s="118">
        <f>E126+J126</f>
        <v>40000</v>
      </c>
    </row>
    <row r="127" spans="1:20" customHeight="1" ht="47.25" s="119" customFormat="1">
      <c r="A127" s="128"/>
      <c r="B127" s="128"/>
      <c r="C127" s="128"/>
      <c r="D127" s="123" t="s">
        <v>178</v>
      </c>
      <c r="E127" s="122">
        <f>F127+I127</f>
        <v>1195000</v>
      </c>
      <c r="F127" s="125">
        <f>545000+150000+500000</f>
        <v>1195000</v>
      </c>
      <c r="G127" s="125">
        <v>0.0</v>
      </c>
      <c r="H127" s="125">
        <v>0.0</v>
      </c>
      <c r="I127" s="125">
        <v>0.0</v>
      </c>
      <c r="J127" s="122">
        <v>0.0</v>
      </c>
      <c r="K127" s="125">
        <v>0.0</v>
      </c>
      <c r="L127" s="125">
        <v>0.0</v>
      </c>
      <c r="M127" s="125">
        <v>0.0</v>
      </c>
      <c r="N127" s="125">
        <v>0.0</v>
      </c>
      <c r="O127" s="125">
        <v>0.0</v>
      </c>
      <c r="P127" s="125">
        <v>0.0</v>
      </c>
      <c r="Q127" s="118">
        <f>E127+J127</f>
        <v>1195000</v>
      </c>
    </row>
    <row r="128" spans="1:20" customHeight="1" ht="47.25" s="119" customFormat="1">
      <c r="A128" s="128"/>
      <c r="B128" s="128"/>
      <c r="C128" s="128"/>
      <c r="D128" s="123" t="s">
        <v>179</v>
      </c>
      <c r="E128" s="122">
        <f>F128+I128</f>
        <v>230000</v>
      </c>
      <c r="F128" s="125">
        <f>30000+200000</f>
        <v>230000</v>
      </c>
      <c r="G128" s="125">
        <v>0.0</v>
      </c>
      <c r="H128" s="125">
        <v>0.0</v>
      </c>
      <c r="I128" s="125">
        <v>0.0</v>
      </c>
      <c r="J128" s="122">
        <v>0.0</v>
      </c>
      <c r="K128" s="125">
        <v>0.0</v>
      </c>
      <c r="L128" s="125">
        <v>0.0</v>
      </c>
      <c r="M128" s="125">
        <v>0.0</v>
      </c>
      <c r="N128" s="125">
        <v>0.0</v>
      </c>
      <c r="O128" s="125">
        <v>0.0</v>
      </c>
      <c r="P128" s="125">
        <v>0.0</v>
      </c>
      <c r="Q128" s="118">
        <f>E128+J128</f>
        <v>230000</v>
      </c>
    </row>
    <row r="129" spans="1:20" customHeight="1" ht="47.25" s="119" customFormat="1">
      <c r="A129" s="128"/>
      <c r="B129" s="128"/>
      <c r="C129" s="128"/>
      <c r="D129" s="123" t="s">
        <v>159</v>
      </c>
      <c r="E129" s="122">
        <f>F129+I129</f>
        <v>10000</v>
      </c>
      <c r="F129" s="125">
        <v>10000</v>
      </c>
      <c r="G129" s="125">
        <v>0.0</v>
      </c>
      <c r="H129" s="125">
        <v>0.0</v>
      </c>
      <c r="I129" s="125">
        <v>0.0</v>
      </c>
      <c r="J129" s="122">
        <v>0.0</v>
      </c>
      <c r="K129" s="125">
        <v>0.0</v>
      </c>
      <c r="L129" s="125">
        <v>0.0</v>
      </c>
      <c r="M129" s="125">
        <v>0.0</v>
      </c>
      <c r="N129" s="125">
        <v>0.0</v>
      </c>
      <c r="O129" s="125">
        <v>0.0</v>
      </c>
      <c r="P129" s="125">
        <v>0.0</v>
      </c>
      <c r="Q129" s="118">
        <f>E129+J129</f>
        <v>10000</v>
      </c>
    </row>
    <row r="130" spans="1:20" customHeight="1" ht="47.25" s="119" customFormat="1">
      <c r="A130" s="128"/>
      <c r="B130" s="128"/>
      <c r="C130" s="128"/>
      <c r="D130" s="123" t="s">
        <v>130</v>
      </c>
      <c r="E130" s="122">
        <f>F130+I130</f>
        <v>500000</v>
      </c>
      <c r="F130" s="125">
        <f>250000+200000+50000</f>
        <v>500000</v>
      </c>
      <c r="G130" s="125">
        <v>0.0</v>
      </c>
      <c r="H130" s="125">
        <v>0.0</v>
      </c>
      <c r="I130" s="125">
        <v>0.0</v>
      </c>
      <c r="J130" s="122">
        <v>0.0</v>
      </c>
      <c r="K130" s="125">
        <v>0.0</v>
      </c>
      <c r="L130" s="125">
        <v>0.0</v>
      </c>
      <c r="M130" s="125">
        <v>0.0</v>
      </c>
      <c r="N130" s="125">
        <v>0.0</v>
      </c>
      <c r="O130" s="125">
        <v>0.0</v>
      </c>
      <c r="P130" s="125">
        <v>0.0</v>
      </c>
      <c r="Q130" s="118">
        <f>E130+J130</f>
        <v>500000</v>
      </c>
    </row>
    <row r="131" spans="1:20" customHeight="1" ht="94.5" s="119" customFormat="1">
      <c r="A131" s="128"/>
      <c r="B131" s="128"/>
      <c r="C131" s="128"/>
      <c r="D131" s="169" t="s">
        <v>180</v>
      </c>
      <c r="E131" s="122">
        <f>E133+E134+E136+E140+E143+E141+E142</f>
        <v>0</v>
      </c>
      <c r="F131" s="125">
        <f>F133+F134+F136+F140+F143+F141+F142</f>
        <v>0</v>
      </c>
      <c r="G131" s="125">
        <f>G133+G134+G136+G140+G143+G141+G142</f>
        <v>0</v>
      </c>
      <c r="H131" s="125">
        <f>H133+H134+H136+H140+H143+H141+H142</f>
        <v>0</v>
      </c>
      <c r="I131" s="125">
        <f>I133+I134+I136+I140+I143+I141+I142</f>
        <v>0</v>
      </c>
      <c r="J131" s="122">
        <f>K131+M131</f>
        <v>417422</v>
      </c>
      <c r="K131" s="125">
        <f>SUM(K132:K143)</f>
        <v>417422</v>
      </c>
      <c r="L131" s="125">
        <f>SUM(L132:L143)</f>
        <v>0</v>
      </c>
      <c r="M131" s="125">
        <f>SUM(M132:M143)</f>
        <v>0</v>
      </c>
      <c r="N131" s="125">
        <f>SUM(N132:N143)</f>
        <v>0</v>
      </c>
      <c r="O131" s="125">
        <f>SUM(O132:O143)</f>
        <v>0</v>
      </c>
      <c r="P131" s="125">
        <f>SUM(P132:P143)</f>
        <v>417422</v>
      </c>
      <c r="Q131" s="118">
        <f>J131+E131</f>
        <v>417422</v>
      </c>
    </row>
    <row r="132" spans="1:20" customHeight="1" ht="47.25" s="119" customFormat="1">
      <c r="A132" s="128"/>
      <c r="B132" s="128"/>
      <c r="C132" s="128"/>
      <c r="D132" s="178" t="s">
        <v>147</v>
      </c>
      <c r="E132" s="122">
        <f>SUM(F132)</f>
        <v>0</v>
      </c>
      <c r="F132" s="125">
        <v>0.0</v>
      </c>
      <c r="G132" s="125">
        <v>0.0</v>
      </c>
      <c r="H132" s="125">
        <v>0.0</v>
      </c>
      <c r="I132" s="125">
        <v>0.0</v>
      </c>
      <c r="J132" s="122">
        <f>K132+M132</f>
        <v>18103</v>
      </c>
      <c r="K132" s="125">
        <v>18103</v>
      </c>
      <c r="L132" s="125">
        <v>0.0</v>
      </c>
      <c r="M132" s="125">
        <f>M172</f>
        <v>0</v>
      </c>
      <c r="N132" s="125">
        <f>N172</f>
        <v>0</v>
      </c>
      <c r="O132" s="125">
        <f>O172</f>
        <v>0</v>
      </c>
      <c r="P132" s="125">
        <v>18103</v>
      </c>
      <c r="Q132" s="118">
        <f>J132+E132</f>
        <v>18103</v>
      </c>
    </row>
    <row r="133" spans="1:20" customHeight="1" ht="47.25" s="119" customFormat="1">
      <c r="A133" s="128"/>
      <c r="B133" s="128"/>
      <c r="C133" s="128"/>
      <c r="D133" s="123" t="s">
        <v>148</v>
      </c>
      <c r="E133" s="122">
        <f>SUM(F133)</f>
        <v>0</v>
      </c>
      <c r="F133" s="125">
        <v>0.0</v>
      </c>
      <c r="G133" s="125">
        <v>0.0</v>
      </c>
      <c r="H133" s="125">
        <v>0.0</v>
      </c>
      <c r="I133" s="125">
        <v>0.0</v>
      </c>
      <c r="J133" s="122">
        <f>K133+M133</f>
        <v>11000</v>
      </c>
      <c r="K133" s="125">
        <v>11000</v>
      </c>
      <c r="L133" s="125">
        <v>0.0</v>
      </c>
      <c r="M133" s="125">
        <f>M173</f>
        <v>0</v>
      </c>
      <c r="N133" s="125">
        <f>N173</f>
        <v>0</v>
      </c>
      <c r="O133" s="125">
        <f>O173</f>
        <v>0</v>
      </c>
      <c r="P133" s="125">
        <v>11000</v>
      </c>
      <c r="Q133" s="118">
        <f>J133+E133</f>
        <v>11000</v>
      </c>
    </row>
    <row r="134" spans="1:20" customHeight="1" ht="47.25" s="119" customFormat="1">
      <c r="A134" s="128"/>
      <c r="B134" s="128"/>
      <c r="C134" s="128"/>
      <c r="D134" s="123" t="s">
        <v>151</v>
      </c>
      <c r="E134" s="122">
        <f>SUM(F134)</f>
        <v>0</v>
      </c>
      <c r="F134" s="125">
        <v>0.0</v>
      </c>
      <c r="G134" s="125">
        <v>0.0</v>
      </c>
      <c r="H134" s="125">
        <v>0.0</v>
      </c>
      <c r="I134" s="125">
        <v>0.0</v>
      </c>
      <c r="J134" s="122">
        <f>K134+M134</f>
        <v>19365</v>
      </c>
      <c r="K134" s="125">
        <v>19365</v>
      </c>
      <c r="L134" s="125">
        <f>L174</f>
        <v>0</v>
      </c>
      <c r="M134" s="125">
        <f>M174</f>
        <v>0</v>
      </c>
      <c r="N134" s="125">
        <v>0.0</v>
      </c>
      <c r="O134" s="125">
        <f>O174</f>
        <v>0</v>
      </c>
      <c r="P134" s="125">
        <v>19365</v>
      </c>
      <c r="Q134" s="118">
        <f>J134+E134</f>
        <v>19365</v>
      </c>
    </row>
    <row r="135" spans="1:20" customHeight="1" ht="47.25" s="119" customFormat="1">
      <c r="A135" s="128"/>
      <c r="B135" s="128"/>
      <c r="C135" s="128"/>
      <c r="D135" s="123" t="s">
        <v>152</v>
      </c>
      <c r="E135" s="122">
        <v>0.0</v>
      </c>
      <c r="F135" s="125">
        <v>0.0</v>
      </c>
      <c r="G135" s="125">
        <v>0.0</v>
      </c>
      <c r="H135" s="125">
        <v>0.0</v>
      </c>
      <c r="I135" s="125">
        <v>0.0</v>
      </c>
      <c r="J135" s="122">
        <f>K135</f>
        <v>34024</v>
      </c>
      <c r="K135" s="125">
        <v>34024</v>
      </c>
      <c r="L135" s="125">
        <v>0.0</v>
      </c>
      <c r="M135" s="125">
        <v>0.0</v>
      </c>
      <c r="N135" s="125">
        <v>0.0</v>
      </c>
      <c r="O135" s="125">
        <v>0.0</v>
      </c>
      <c r="P135" s="125">
        <v>34024</v>
      </c>
      <c r="Q135" s="118">
        <f>J135+E135</f>
        <v>34024</v>
      </c>
    </row>
    <row r="136" spans="1:20" customHeight="1" ht="47.25" s="119" customFormat="1">
      <c r="A136" s="128"/>
      <c r="B136" s="128"/>
      <c r="C136" s="128"/>
      <c r="D136" s="123" t="s">
        <v>122</v>
      </c>
      <c r="E136" s="122">
        <f>SUM(F136)</f>
        <v>0</v>
      </c>
      <c r="F136" s="125">
        <v>0.0</v>
      </c>
      <c r="G136" s="125">
        <v>0.0</v>
      </c>
      <c r="H136" s="125">
        <v>0.0</v>
      </c>
      <c r="I136" s="125">
        <v>0.0</v>
      </c>
      <c r="J136" s="122">
        <f>K136+M136</f>
        <v>14737</v>
      </c>
      <c r="K136" s="125">
        <v>14737</v>
      </c>
      <c r="L136" s="125">
        <f>L175</f>
        <v>0</v>
      </c>
      <c r="M136" s="125">
        <f>M175</f>
        <v>0</v>
      </c>
      <c r="N136" s="125">
        <f>N175</f>
        <v>0</v>
      </c>
      <c r="O136" s="125">
        <f>O175</f>
        <v>0</v>
      </c>
      <c r="P136" s="125">
        <v>14737</v>
      </c>
      <c r="Q136" s="118">
        <f>J136+E136</f>
        <v>14737</v>
      </c>
    </row>
    <row r="137" spans="1:20" customHeight="1" ht="47.25" s="119" customFormat="1">
      <c r="A137" s="128"/>
      <c r="B137" s="128"/>
      <c r="C137" s="128"/>
      <c r="D137" s="123" t="s">
        <v>125</v>
      </c>
      <c r="E137" s="122">
        <f>SUM(F137)</f>
        <v>0</v>
      </c>
      <c r="F137" s="125">
        <v>0.0</v>
      </c>
      <c r="G137" s="125">
        <v>0.0</v>
      </c>
      <c r="H137" s="125">
        <v>0.0</v>
      </c>
      <c r="I137" s="125">
        <v>0.0</v>
      </c>
      <c r="J137" s="122">
        <f>K137+M137</f>
        <v>25930</v>
      </c>
      <c r="K137" s="125">
        <v>25930</v>
      </c>
      <c r="L137" s="125">
        <f>L175</f>
        <v>0</v>
      </c>
      <c r="M137" s="125">
        <f>M175</f>
        <v>0</v>
      </c>
      <c r="N137" s="125">
        <f>N175</f>
        <v>0</v>
      </c>
      <c r="O137" s="125">
        <f>O175</f>
        <v>0</v>
      </c>
      <c r="P137" s="125">
        <v>25930</v>
      </c>
      <c r="Q137" s="118">
        <f>J137+E137</f>
        <v>25930</v>
      </c>
    </row>
    <row r="138" spans="1:20" customHeight="1" ht="47.25" s="119" customFormat="1">
      <c r="A138" s="128"/>
      <c r="B138" s="128"/>
      <c r="C138" s="128"/>
      <c r="D138" s="123" t="s">
        <v>154</v>
      </c>
      <c r="E138" s="122">
        <f>SUM(F138)</f>
        <v>0</v>
      </c>
      <c r="F138" s="125">
        <v>0.0</v>
      </c>
      <c r="G138" s="125">
        <v>0.0</v>
      </c>
      <c r="H138" s="125">
        <v>0.0</v>
      </c>
      <c r="I138" s="125">
        <v>0.0</v>
      </c>
      <c r="J138" s="122">
        <v>34942</v>
      </c>
      <c r="K138" s="125">
        <v>34942</v>
      </c>
      <c r="L138" s="125">
        <f>L176</f>
        <v>0</v>
      </c>
      <c r="M138" s="125">
        <f>M176</f>
        <v>0</v>
      </c>
      <c r="N138" s="125">
        <f>N176</f>
        <v>0</v>
      </c>
      <c r="O138" s="125">
        <f>O176</f>
        <v>0</v>
      </c>
      <c r="P138" s="125">
        <v>34942</v>
      </c>
      <c r="Q138" s="118">
        <f>J138+E138</f>
        <v>34942</v>
      </c>
    </row>
    <row r="139" spans="1:20" customHeight="1" ht="48" s="119" customFormat="1">
      <c r="A139" s="128"/>
      <c r="B139" s="128"/>
      <c r="C139" s="128"/>
      <c r="D139" s="123" t="s">
        <v>155</v>
      </c>
      <c r="E139" s="122">
        <v>0.0</v>
      </c>
      <c r="F139" s="125">
        <v>0.0</v>
      </c>
      <c r="G139" s="125">
        <v>0.0</v>
      </c>
      <c r="H139" s="125">
        <v>0.0</v>
      </c>
      <c r="I139" s="125">
        <v>0.0</v>
      </c>
      <c r="J139" s="122">
        <f>K139+M139</f>
        <v>36343</v>
      </c>
      <c r="K139" s="125">
        <v>36343</v>
      </c>
      <c r="L139" s="125">
        <f>L177</f>
        <v>0</v>
      </c>
      <c r="M139" s="125">
        <f>M177</f>
        <v>0</v>
      </c>
      <c r="N139" s="125">
        <f>N177</f>
        <v>0</v>
      </c>
      <c r="O139" s="125">
        <f>O177</f>
        <v>0</v>
      </c>
      <c r="P139" s="125">
        <v>36343</v>
      </c>
      <c r="Q139" s="118">
        <f>J139+E139</f>
        <v>36343</v>
      </c>
    </row>
    <row r="140" spans="1:20" customHeight="1" ht="47.25" s="119" customFormat="1">
      <c r="A140" s="128"/>
      <c r="B140" s="128"/>
      <c r="C140" s="128"/>
      <c r="D140" s="123" t="s">
        <v>127</v>
      </c>
      <c r="E140" s="122">
        <f>SUM(F140)</f>
        <v>0</v>
      </c>
      <c r="F140" s="125">
        <v>0.0</v>
      </c>
      <c r="G140" s="125">
        <v>0.0</v>
      </c>
      <c r="H140" s="125">
        <v>0.0</v>
      </c>
      <c r="I140" s="125">
        <v>0.0</v>
      </c>
      <c r="J140" s="122">
        <f>K140+M140</f>
        <v>63387</v>
      </c>
      <c r="K140" s="125">
        <v>63387</v>
      </c>
      <c r="L140" s="125">
        <f>L176</f>
        <v>0</v>
      </c>
      <c r="M140" s="125">
        <f>M176</f>
        <v>0</v>
      </c>
      <c r="N140" s="125">
        <f>N176</f>
        <v>0</v>
      </c>
      <c r="O140" s="125">
        <f>O176</f>
        <v>0</v>
      </c>
      <c r="P140" s="125">
        <v>63387</v>
      </c>
      <c r="Q140" s="118">
        <f>J140+E140</f>
        <v>63387</v>
      </c>
    </row>
    <row r="141" spans="1:20" customHeight="1" ht="47.25" s="119" customFormat="1">
      <c r="A141" s="128"/>
      <c r="B141" s="128"/>
      <c r="C141" s="128"/>
      <c r="D141" s="123" t="s">
        <v>128</v>
      </c>
      <c r="E141" s="122">
        <f>SUM(F141)</f>
        <v>0</v>
      </c>
      <c r="F141" s="125">
        <v>0.0</v>
      </c>
      <c r="G141" s="125">
        <v>0.0</v>
      </c>
      <c r="H141" s="125">
        <v>0.0</v>
      </c>
      <c r="I141" s="125">
        <v>0.0</v>
      </c>
      <c r="J141" s="122">
        <f>K141+M141</f>
        <v>16156</v>
      </c>
      <c r="K141" s="125">
        <v>16156</v>
      </c>
      <c r="L141" s="125">
        <v>0.0</v>
      </c>
      <c r="M141" s="125">
        <v>0.0</v>
      </c>
      <c r="N141" s="125">
        <v>0.0</v>
      </c>
      <c r="O141" s="125">
        <v>0.0</v>
      </c>
      <c r="P141" s="125">
        <v>16156</v>
      </c>
      <c r="Q141" s="118">
        <f>J141+E141</f>
        <v>16156</v>
      </c>
    </row>
    <row r="142" spans="1:20" customHeight="1" ht="47.25" s="119" customFormat="1">
      <c r="A142" s="128"/>
      <c r="B142" s="128"/>
      <c r="C142" s="128"/>
      <c r="D142" s="123" t="s">
        <v>129</v>
      </c>
      <c r="E142" s="122">
        <f>SUM(F142)</f>
        <v>0</v>
      </c>
      <c r="F142" s="125">
        <v>0.0</v>
      </c>
      <c r="G142" s="125">
        <v>0.0</v>
      </c>
      <c r="H142" s="125">
        <v>0.0</v>
      </c>
      <c r="I142" s="125">
        <v>0.0</v>
      </c>
      <c r="J142" s="122">
        <f>K142+M142</f>
        <v>110776</v>
      </c>
      <c r="K142" s="125">
        <v>110776</v>
      </c>
      <c r="L142" s="125">
        <v>0.0</v>
      </c>
      <c r="M142" s="125">
        <v>0.0</v>
      </c>
      <c r="N142" s="125">
        <v>0.0</v>
      </c>
      <c r="O142" s="125">
        <v>0.0</v>
      </c>
      <c r="P142" s="125">
        <v>110776</v>
      </c>
      <c r="Q142" s="118">
        <f>J142+E142</f>
        <v>110776</v>
      </c>
    </row>
    <row r="143" spans="1:20" customHeight="1" ht="47.25" s="119" customFormat="1">
      <c r="A143" s="128"/>
      <c r="B143" s="128"/>
      <c r="C143" s="128"/>
      <c r="D143" s="123" t="s">
        <v>130</v>
      </c>
      <c r="E143" s="122">
        <f>SUM(F143)</f>
        <v>0</v>
      </c>
      <c r="F143" s="125">
        <v>0.0</v>
      </c>
      <c r="G143" s="125">
        <v>0.0</v>
      </c>
      <c r="H143" s="125">
        <v>0.0</v>
      </c>
      <c r="I143" s="125">
        <v>0.0</v>
      </c>
      <c r="J143" s="122">
        <f>K143+M143</f>
        <v>32659</v>
      </c>
      <c r="K143" s="125">
        <v>32659</v>
      </c>
      <c r="L143" s="125">
        <f>L177</f>
        <v>0</v>
      </c>
      <c r="M143" s="125">
        <v>0.0</v>
      </c>
      <c r="N143" s="125">
        <v>0.0</v>
      </c>
      <c r="O143" s="125">
        <v>0.0</v>
      </c>
      <c r="P143" s="125">
        <v>32659</v>
      </c>
      <c r="Q143" s="118">
        <f>J143+E143</f>
        <v>32659</v>
      </c>
    </row>
    <row r="144" spans="1:20" customHeight="1" ht="47.25" s="119" customFormat="1">
      <c r="A144" s="120" t="s">
        <v>181</v>
      </c>
      <c r="B144" s="120"/>
      <c r="C144" s="120"/>
      <c r="D144" s="117" t="s">
        <v>182</v>
      </c>
      <c r="E144" s="122">
        <f>SUM(F144)</f>
        <v>25000</v>
      </c>
      <c r="F144" s="122">
        <f>F145</f>
        <v>25000</v>
      </c>
      <c r="G144" s="122">
        <f>G145</f>
        <v>0</v>
      </c>
      <c r="H144" s="122">
        <f>H145</f>
        <v>0</v>
      </c>
      <c r="I144" s="122">
        <f>I145</f>
        <v>0</v>
      </c>
      <c r="J144" s="122">
        <f>J145</f>
        <v>0</v>
      </c>
      <c r="K144" s="122">
        <f>K145</f>
        <v>0</v>
      </c>
      <c r="L144" s="122">
        <f>L145</f>
        <v>0</v>
      </c>
      <c r="M144" s="122">
        <f>M145</f>
        <v>0</v>
      </c>
      <c r="N144" s="122">
        <f>N145</f>
        <v>0</v>
      </c>
      <c r="O144" s="122">
        <f>O145</f>
        <v>0</v>
      </c>
      <c r="P144" s="122">
        <f>P145</f>
        <v>0</v>
      </c>
      <c r="Q144" s="118">
        <f>Q145</f>
        <v>25000</v>
      </c>
      <c r="R144" s="205"/>
      <c r="S144" s="205"/>
      <c r="T144" s="205"/>
    </row>
    <row r="145" spans="1:20" customHeight="1" ht="47.25" s="119" customFormat="1">
      <c r="A145" s="120" t="s">
        <v>183</v>
      </c>
      <c r="B145" s="120"/>
      <c r="C145" s="120"/>
      <c r="D145" s="117" t="s">
        <v>184</v>
      </c>
      <c r="E145" s="122">
        <f>SUM(F145)</f>
        <v>25000</v>
      </c>
      <c r="F145" s="122">
        <f>F146</f>
        <v>25000</v>
      </c>
      <c r="G145" s="122">
        <f>G146</f>
        <v>0</v>
      </c>
      <c r="H145" s="122">
        <f>H146</f>
        <v>0</v>
      </c>
      <c r="I145" s="122">
        <f>I146</f>
        <v>0</v>
      </c>
      <c r="J145" s="122">
        <f>J146</f>
        <v>0</v>
      </c>
      <c r="K145" s="122">
        <f>K146</f>
        <v>0</v>
      </c>
      <c r="L145" s="122">
        <f>L146</f>
        <v>0</v>
      </c>
      <c r="M145" s="122">
        <f>M146</f>
        <v>0</v>
      </c>
      <c r="N145" s="122">
        <f>N146</f>
        <v>0</v>
      </c>
      <c r="O145" s="122">
        <f>O146</f>
        <v>0</v>
      </c>
      <c r="P145" s="122">
        <f>P146</f>
        <v>0</v>
      </c>
      <c r="Q145" s="118">
        <f>Q146</f>
        <v>25000</v>
      </c>
      <c r="R145" s="205"/>
      <c r="S145" s="205"/>
      <c r="T145" s="205"/>
    </row>
    <row r="146" spans="1:20" customHeight="1" ht="15.75" s="119" customFormat="1">
      <c r="A146" s="120" t="s">
        <v>185</v>
      </c>
      <c r="B146" s="120" t="s">
        <v>83</v>
      </c>
      <c r="C146" s="120"/>
      <c r="D146" s="117" t="s">
        <v>84</v>
      </c>
      <c r="E146" s="122">
        <f>SUM(F146)</f>
        <v>25000</v>
      </c>
      <c r="F146" s="122">
        <f>F147</f>
        <v>25000</v>
      </c>
      <c r="G146" s="122">
        <f>G147</f>
        <v>0</v>
      </c>
      <c r="H146" s="122">
        <f>H147</f>
        <v>0</v>
      </c>
      <c r="I146" s="122">
        <f>I147</f>
        <v>0</v>
      </c>
      <c r="J146" s="122">
        <f>J147</f>
        <v>0</v>
      </c>
      <c r="K146" s="122">
        <f>K147</f>
        <v>0</v>
      </c>
      <c r="L146" s="122">
        <f>L147</f>
        <v>0</v>
      </c>
      <c r="M146" s="122">
        <f>M147</f>
        <v>0</v>
      </c>
      <c r="N146" s="122">
        <f>N147</f>
        <v>0</v>
      </c>
      <c r="O146" s="122">
        <f>O147</f>
        <v>0</v>
      </c>
      <c r="P146" s="122">
        <f>P147</f>
        <v>0</v>
      </c>
      <c r="Q146" s="118">
        <f>Q147</f>
        <v>25000</v>
      </c>
      <c r="R146" s="205"/>
      <c r="S146" s="205"/>
      <c r="T146" s="205"/>
    </row>
    <row r="147" spans="1:20" customHeight="1" ht="31.5" s="119" customFormat="1">
      <c r="A147" s="120" t="s">
        <v>186</v>
      </c>
      <c r="B147" s="120" t="s">
        <v>104</v>
      </c>
      <c r="C147" s="120" t="s">
        <v>105</v>
      </c>
      <c r="D147" s="117" t="s">
        <v>106</v>
      </c>
      <c r="E147" s="122">
        <f>SUM(F147)</f>
        <v>25000</v>
      </c>
      <c r="F147" s="122">
        <f>F148</f>
        <v>25000</v>
      </c>
      <c r="G147" s="122">
        <f>G148</f>
        <v>0</v>
      </c>
      <c r="H147" s="122">
        <f>H148</f>
        <v>0</v>
      </c>
      <c r="I147" s="122">
        <f>I148</f>
        <v>0</v>
      </c>
      <c r="J147" s="122">
        <f>J148</f>
        <v>0</v>
      </c>
      <c r="K147" s="122">
        <f>K148</f>
        <v>0</v>
      </c>
      <c r="L147" s="122">
        <f>L148</f>
        <v>0</v>
      </c>
      <c r="M147" s="122">
        <f>M148</f>
        <v>0</v>
      </c>
      <c r="N147" s="122">
        <f>N148</f>
        <v>0</v>
      </c>
      <c r="O147" s="122">
        <f>O148</f>
        <v>0</v>
      </c>
      <c r="P147" s="122">
        <f>P148</f>
        <v>0</v>
      </c>
      <c r="Q147" s="118">
        <f>Q148</f>
        <v>25000</v>
      </c>
      <c r="R147" s="205"/>
      <c r="S147" s="205"/>
      <c r="T147" s="205"/>
    </row>
    <row r="148" spans="1:20" customHeight="1" ht="63" s="119" customFormat="1">
      <c r="A148" s="128"/>
      <c r="B148" s="128"/>
      <c r="C148" s="128"/>
      <c r="D148" s="129" t="s">
        <v>187</v>
      </c>
      <c r="E148" s="122">
        <f>SUM(F148)</f>
        <v>25000</v>
      </c>
      <c r="F148" s="125">
        <f>F149</f>
        <v>25000</v>
      </c>
      <c r="G148" s="125">
        <f>G149</f>
        <v>0</v>
      </c>
      <c r="H148" s="125">
        <f>H149</f>
        <v>0</v>
      </c>
      <c r="I148" s="125">
        <f>I149</f>
        <v>0</v>
      </c>
      <c r="J148" s="122">
        <f>J149</f>
        <v>0</v>
      </c>
      <c r="K148" s="125">
        <f>K149</f>
        <v>0</v>
      </c>
      <c r="L148" s="125">
        <f>L149</f>
        <v>0</v>
      </c>
      <c r="M148" s="125">
        <f>M149</f>
        <v>0</v>
      </c>
      <c r="N148" s="125">
        <f>N149</f>
        <v>0</v>
      </c>
      <c r="O148" s="125">
        <f>O149</f>
        <v>0</v>
      </c>
      <c r="P148" s="125">
        <f>P149</f>
        <v>0</v>
      </c>
      <c r="Q148" s="118">
        <f>Q149</f>
        <v>25000</v>
      </c>
    </row>
    <row r="149" spans="1:20" customHeight="1" ht="31.5" s="119" customFormat="1">
      <c r="A149" s="128"/>
      <c r="B149" s="128"/>
      <c r="C149" s="128"/>
      <c r="D149" s="123" t="s">
        <v>97</v>
      </c>
      <c r="E149" s="122">
        <f>F149</f>
        <v>25000</v>
      </c>
      <c r="F149" s="125">
        <v>25000</v>
      </c>
      <c r="G149" s="125">
        <v>0.0</v>
      </c>
      <c r="H149" s="125">
        <v>0.0</v>
      </c>
      <c r="I149" s="125">
        <v>0.0</v>
      </c>
      <c r="J149" s="122">
        <v>0.0</v>
      </c>
      <c r="K149" s="125">
        <v>0.0</v>
      </c>
      <c r="L149" s="125">
        <v>0.0</v>
      </c>
      <c r="M149" s="125">
        <v>0.0</v>
      </c>
      <c r="N149" s="125">
        <v>0.0</v>
      </c>
      <c r="O149" s="125">
        <v>0.0</v>
      </c>
      <c r="P149" s="125">
        <v>0.0</v>
      </c>
      <c r="Q149" s="118">
        <f>E149+J149</f>
        <v>25000</v>
      </c>
    </row>
    <row r="150" spans="1:20" customHeight="1" ht="29.25" s="119" customFormat="1">
      <c r="A150" s="120">
        <v>3700000.0</v>
      </c>
      <c r="B150" s="120"/>
      <c r="C150" s="120"/>
      <c r="D150" s="117" t="s">
        <v>188</v>
      </c>
      <c r="E150" s="122">
        <f>E151</f>
        <v>67000</v>
      </c>
      <c r="F150" s="122">
        <f>F151</f>
        <v>0</v>
      </c>
      <c r="G150" s="122">
        <f>G151</f>
        <v>0</v>
      </c>
      <c r="H150" s="122">
        <f>H151</f>
        <v>0</v>
      </c>
      <c r="I150" s="122">
        <f>I151</f>
        <v>0</v>
      </c>
      <c r="J150" s="122">
        <f>J151</f>
        <v>0</v>
      </c>
      <c r="K150" s="125">
        <f>K151</f>
        <v>0</v>
      </c>
      <c r="L150" s="122">
        <f>L151</f>
        <v>0</v>
      </c>
      <c r="M150" s="122">
        <f>M151</f>
        <v>0</v>
      </c>
      <c r="N150" s="122">
        <f>N151</f>
        <v>0</v>
      </c>
      <c r="O150" s="122">
        <f>O151</f>
        <v>0</v>
      </c>
      <c r="P150" s="122">
        <f>P151</f>
        <v>0</v>
      </c>
      <c r="Q150" s="118">
        <f>E150+J150</f>
        <v>67000</v>
      </c>
    </row>
    <row r="151" spans="1:20" customHeight="1" ht="30.75" s="119" customFormat="1">
      <c r="A151" s="120">
        <v>3710000.0</v>
      </c>
      <c r="B151" s="120"/>
      <c r="C151" s="120"/>
      <c r="D151" s="117" t="s">
        <v>188</v>
      </c>
      <c r="E151" s="122">
        <f>E152+E157</f>
        <v>67000</v>
      </c>
      <c r="F151" s="122">
        <f>F152+F157</f>
        <v>0</v>
      </c>
      <c r="G151" s="122">
        <f>G152+G157</f>
        <v>0</v>
      </c>
      <c r="H151" s="122">
        <f>H152+H157</f>
        <v>0</v>
      </c>
      <c r="I151" s="122">
        <f>I152+I157</f>
        <v>0</v>
      </c>
      <c r="J151" s="122">
        <f>J152+J157</f>
        <v>0</v>
      </c>
      <c r="K151" s="125">
        <f>K152+K157</f>
        <v>0</v>
      </c>
      <c r="L151" s="122">
        <f>L152+L157</f>
        <v>0</v>
      </c>
      <c r="M151" s="122">
        <f>M152+M157</f>
        <v>0</v>
      </c>
      <c r="N151" s="122">
        <f>N152+N157</f>
        <v>0</v>
      </c>
      <c r="O151" s="122">
        <f>O152+O157</f>
        <v>0</v>
      </c>
      <c r="P151" s="122">
        <f>P152+P157</f>
        <v>0</v>
      </c>
      <c r="Q151" s="118">
        <f>E151+J151</f>
        <v>67000</v>
      </c>
    </row>
    <row r="152" spans="1:20" customHeight="1" ht="21" s="119" customFormat="1">
      <c r="A152" s="120">
        <v>3718000.0</v>
      </c>
      <c r="B152" s="120">
        <v>8000</v>
      </c>
      <c r="C152" s="120"/>
      <c r="D152" s="117" t="s">
        <v>140</v>
      </c>
      <c r="E152" s="122">
        <f>E154</f>
        <v>67000</v>
      </c>
      <c r="F152" s="122">
        <f>F154</f>
        <v>0</v>
      </c>
      <c r="G152" s="122">
        <f>G154</f>
        <v>0</v>
      </c>
      <c r="H152" s="122">
        <f>H154</f>
        <v>0</v>
      </c>
      <c r="I152" s="122">
        <f>I154</f>
        <v>0</v>
      </c>
      <c r="J152" s="122">
        <f>J154</f>
        <v>0</v>
      </c>
      <c r="K152" s="125">
        <f>K154</f>
        <v>0</v>
      </c>
      <c r="L152" s="122">
        <f>L154</f>
        <v>0</v>
      </c>
      <c r="M152" s="122">
        <f>M154</f>
        <v>0</v>
      </c>
      <c r="N152" s="122">
        <f>N154</f>
        <v>0</v>
      </c>
      <c r="O152" s="122">
        <f>O154</f>
        <v>0</v>
      </c>
      <c r="P152" s="122">
        <f>P154</f>
        <v>0</v>
      </c>
      <c r="Q152" s="118">
        <f>E152+J152</f>
        <v>67000</v>
      </c>
    </row>
    <row r="153" spans="1:20" customHeight="1" ht="21" s="119" customFormat="1">
      <c r="A153" s="120" t="s">
        <v>189</v>
      </c>
      <c r="B153" s="120" t="s">
        <v>190</v>
      </c>
      <c r="C153" s="120"/>
      <c r="D153" s="117" t="s">
        <v>191</v>
      </c>
      <c r="E153" s="122">
        <f>E154</f>
        <v>67000</v>
      </c>
      <c r="F153" s="122">
        <f>F154</f>
        <v>0</v>
      </c>
      <c r="G153" s="122">
        <f>G154</f>
        <v>0</v>
      </c>
      <c r="H153" s="122">
        <f>H154</f>
        <v>0</v>
      </c>
      <c r="I153" s="122">
        <f>I154</f>
        <v>0</v>
      </c>
      <c r="J153" s="122">
        <f>J154</f>
        <v>0</v>
      </c>
      <c r="K153" s="125">
        <f>K154</f>
        <v>0</v>
      </c>
      <c r="L153" s="122">
        <f>L154</f>
        <v>0</v>
      </c>
      <c r="M153" s="122">
        <f>M154</f>
        <v>0</v>
      </c>
      <c r="N153" s="122">
        <f>N154</f>
        <v>0</v>
      </c>
      <c r="O153" s="122">
        <f>O154</f>
        <v>0</v>
      </c>
      <c r="P153" s="122">
        <f>P154</f>
        <v>0</v>
      </c>
      <c r="Q153" s="118">
        <f>Q154</f>
        <v>67000</v>
      </c>
    </row>
    <row r="154" spans="1:20" customHeight="1" ht="21" s="119" customFormat="1">
      <c r="A154" s="120">
        <v>3718710</v>
      </c>
      <c r="B154" s="120" t="s">
        <v>192</v>
      </c>
      <c r="C154" s="120" t="s">
        <v>105</v>
      </c>
      <c r="D154" s="117" t="s">
        <v>193</v>
      </c>
      <c r="E154" s="122">
        <f>E155+E156</f>
        <v>67000</v>
      </c>
      <c r="F154" s="122">
        <v>0.0</v>
      </c>
      <c r="G154" s="122">
        <v>0.0</v>
      </c>
      <c r="H154" s="122">
        <v>0.0</v>
      </c>
      <c r="I154" s="122">
        <v>0.0</v>
      </c>
      <c r="J154" s="122">
        <v>0.0</v>
      </c>
      <c r="K154" s="125">
        <v>0.0</v>
      </c>
      <c r="L154" s="122">
        <v>0.0</v>
      </c>
      <c r="M154" s="122">
        <v>0.0</v>
      </c>
      <c r="N154" s="122">
        <v>0.0</v>
      </c>
      <c r="O154" s="122">
        <v>0.0</v>
      </c>
      <c r="P154" s="122">
        <v>0.0</v>
      </c>
      <c r="Q154" s="118">
        <f>E154+J154</f>
        <v>67000</v>
      </c>
    </row>
    <row r="155" spans="1:20" customHeight="1" ht="18.75" s="119" customFormat="1">
      <c r="A155" s="128"/>
      <c r="B155" s="128"/>
      <c r="C155" s="128"/>
      <c r="D155" s="123" t="s">
        <v>194</v>
      </c>
      <c r="E155" s="122">
        <f>20000+47000</f>
        <v>67000</v>
      </c>
      <c r="F155" s="125">
        <v>0.0</v>
      </c>
      <c r="G155" s="125">
        <v>0.0</v>
      </c>
      <c r="H155" s="125">
        <v>0.0</v>
      </c>
      <c r="I155" s="125">
        <v>0.0</v>
      </c>
      <c r="J155" s="122">
        <v>0.0</v>
      </c>
      <c r="K155" s="125">
        <v>0.0</v>
      </c>
      <c r="L155" s="125">
        <v>0.0</v>
      </c>
      <c r="M155" s="125">
        <v>0.0</v>
      </c>
      <c r="N155" s="125">
        <v>0.0</v>
      </c>
      <c r="O155" s="125">
        <v>0.0</v>
      </c>
      <c r="P155" s="125">
        <v>0.0</v>
      </c>
      <c r="Q155" s="118">
        <f>E155+J155</f>
        <v>67000</v>
      </c>
    </row>
    <row r="156" spans="1:20" customHeight="1" ht="3" hidden="true" s="119" customFormat="1">
      <c r="A156" s="128"/>
      <c r="B156" s="128"/>
      <c r="C156" s="128"/>
      <c r="D156" s="123" t="s">
        <v>195</v>
      </c>
      <c r="E156" s="122">
        <f>SUM(F156)</f>
        <v>0</v>
      </c>
      <c r="F156" s="125">
        <v>0.0</v>
      </c>
      <c r="G156" s="125">
        <v>0.0</v>
      </c>
      <c r="H156" s="125">
        <v>0.0</v>
      </c>
      <c r="I156" s="125">
        <v>0.0</v>
      </c>
      <c r="J156" s="122">
        <v>0.0</v>
      </c>
      <c r="K156" s="125">
        <v>0.0</v>
      </c>
      <c r="L156" s="125">
        <v>0.0</v>
      </c>
      <c r="M156" s="125">
        <v>0.0</v>
      </c>
      <c r="N156" s="125">
        <v>0.0</v>
      </c>
      <c r="O156" s="125">
        <v>0.0</v>
      </c>
      <c r="P156" s="125">
        <v>0.0</v>
      </c>
      <c r="Q156" s="118">
        <f>E156+J156</f>
        <v>0</v>
      </c>
    </row>
    <row r="157" spans="1:20" customHeight="1" ht="19.5" hidden="true" s="119" customFormat="1">
      <c r="A157" s="120">
        <v>3719000.0</v>
      </c>
      <c r="B157" s="120">
        <v>9000</v>
      </c>
      <c r="C157" s="120"/>
      <c r="D157" s="117" t="s">
        <v>171</v>
      </c>
      <c r="E157" s="122">
        <v>0.0</v>
      </c>
      <c r="F157" s="122">
        <v>0.0</v>
      </c>
      <c r="G157" s="122">
        <v>0.0</v>
      </c>
      <c r="H157" s="122">
        <v>0.0</v>
      </c>
      <c r="I157" s="122">
        <v>0.0</v>
      </c>
      <c r="J157" s="122">
        <f>J158</f>
        <v>0</v>
      </c>
      <c r="K157" s="125">
        <v>0.0</v>
      </c>
      <c r="L157" s="122">
        <v>0.0</v>
      </c>
      <c r="M157" s="122">
        <f>M158</f>
        <v>0</v>
      </c>
      <c r="N157" s="122">
        <v>0.0</v>
      </c>
      <c r="O157" s="122">
        <v>0.0</v>
      </c>
      <c r="P157" s="122">
        <v>0.0</v>
      </c>
      <c r="Q157" s="118">
        <f>E157+J157</f>
        <v>0</v>
      </c>
    </row>
    <row r="158" spans="1:20" customHeight="1" ht="24" hidden="true" s="119" customFormat="1">
      <c r="A158" s="120">
        <v>3719770</v>
      </c>
      <c r="B158" s="120">
        <v>9770</v>
      </c>
      <c r="C158" s="120" t="s">
        <v>104</v>
      </c>
      <c r="D158" s="117" t="s">
        <v>34</v>
      </c>
      <c r="E158" s="122">
        <f>F158+I158</f>
        <v>0</v>
      </c>
      <c r="F158" s="122">
        <v>0.0</v>
      </c>
      <c r="G158" s="122">
        <v>0.0</v>
      </c>
      <c r="H158" s="122">
        <v>0.0</v>
      </c>
      <c r="I158" s="122">
        <v>0.0</v>
      </c>
      <c r="J158" s="122">
        <f>SUM(J159)</f>
        <v>0</v>
      </c>
      <c r="K158" s="125">
        <v>0.0</v>
      </c>
      <c r="L158" s="122">
        <v>0.0</v>
      </c>
      <c r="M158" s="122">
        <f>M159</f>
        <v>0</v>
      </c>
      <c r="N158" s="122">
        <v>0.0</v>
      </c>
      <c r="O158" s="122">
        <v>0.0</v>
      </c>
      <c r="P158" s="122">
        <v>0.0</v>
      </c>
      <c r="Q158" s="118">
        <f>E158+J158</f>
        <v>0</v>
      </c>
    </row>
    <row r="159" spans="1:20" customHeight="1" ht="7.5" hidden="true" s="119" customFormat="1">
      <c r="A159" s="128"/>
      <c r="B159" s="128"/>
      <c r="C159" s="128"/>
      <c r="D159" s="123" t="s">
        <v>196</v>
      </c>
      <c r="E159" s="122">
        <v>0.0</v>
      </c>
      <c r="F159" s="125">
        <v>0.0</v>
      </c>
      <c r="G159" s="125">
        <v>0.0</v>
      </c>
      <c r="H159" s="125">
        <v>0.0</v>
      </c>
      <c r="I159" s="122">
        <v>0.0</v>
      </c>
      <c r="J159" s="122">
        <f>K159+M159</f>
        <v>0</v>
      </c>
      <c r="K159" s="125">
        <v>0.0</v>
      </c>
      <c r="L159" s="125">
        <v>0.0</v>
      </c>
      <c r="M159" s="125">
        <v>0.0</v>
      </c>
      <c r="N159" s="125">
        <v>0.0</v>
      </c>
      <c r="O159" s="125">
        <v>0.0</v>
      </c>
      <c r="P159" s="125">
        <v>0.0</v>
      </c>
      <c r="Q159" s="118">
        <f>E159+J159</f>
        <v>0</v>
      </c>
    </row>
    <row r="160" spans="1:20" customHeight="1" ht="27" s="119" customFormat="1">
      <c r="A160" s="141"/>
      <c r="B160" s="409" t="s">
        <v>197</v>
      </c>
      <c r="C160" s="410"/>
      <c r="D160" s="411"/>
      <c r="E160" s="122">
        <f>E12+E26+E150+E144</f>
        <v>9590709.39</v>
      </c>
      <c r="F160" s="122">
        <f>F12+F26+F150+F144</f>
        <v>9523709.39</v>
      </c>
      <c r="G160" s="122">
        <f>G12+G26+G150+G144</f>
        <v>1997000</v>
      </c>
      <c r="H160" s="122">
        <f>H12+H26+H150+H144</f>
        <v>250000</v>
      </c>
      <c r="I160" s="122">
        <f>I12+I26+I150+I144</f>
        <v>0</v>
      </c>
      <c r="J160" s="122">
        <f>J12+J26+J150+J144</f>
        <v>417422</v>
      </c>
      <c r="K160" s="122">
        <f>K12+K26+K150+K144</f>
        <v>417422</v>
      </c>
      <c r="L160" s="122">
        <f>L12+L26+L150+L144</f>
        <v>0</v>
      </c>
      <c r="M160" s="122">
        <f>M12+M26+M150+M144</f>
        <v>0</v>
      </c>
      <c r="N160" s="122">
        <f>N12+N26+N150+N144</f>
        <v>0</v>
      </c>
      <c r="O160" s="122">
        <f>O12+O26+O150+O144</f>
        <v>0</v>
      </c>
      <c r="P160" s="122">
        <f>P12+P26+P150+P144</f>
        <v>417422</v>
      </c>
      <c r="Q160" s="122">
        <f>Q12+Q26+Q150+Q144</f>
        <v>10008131.39</v>
      </c>
    </row>
    <row r="161" spans="1:20" customHeight="1" ht="12.7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20" customHeight="1" ht="96" s="28" customFormat="1">
      <c r="A162" s="416" t="s">
        <v>198</v>
      </c>
      <c r="B162" s="416"/>
      <c r="C162" s="416"/>
      <c r="D162" s="416"/>
      <c r="E162" s="416"/>
      <c r="F162" s="163"/>
      <c r="G162" s="163"/>
      <c r="H162" s="163"/>
      <c r="I162" s="163"/>
      <c r="J162" s="163"/>
      <c r="K162" s="163"/>
      <c r="L162" s="163"/>
      <c r="M162" s="163"/>
      <c r="N162" s="417" t="s">
        <v>199</v>
      </c>
      <c r="O162" s="417"/>
      <c r="P162" s="417"/>
      <c r="Q162" s="417"/>
    </row>
    <row r="163" spans="1:20" customHeight="1" ht="38.25" s="28" customFormat="1">
      <c r="A163" s="416" t="s">
        <v>62</v>
      </c>
      <c r="B163" s="416"/>
      <c r="C163" s="416"/>
      <c r="D163" s="416"/>
      <c r="E163" s="164"/>
      <c r="F163" s="164"/>
      <c r="G163" s="164"/>
      <c r="H163" s="164"/>
      <c r="I163" s="164"/>
      <c r="J163" s="164"/>
      <c r="K163" s="164"/>
      <c r="L163" s="164"/>
      <c r="M163" s="164"/>
      <c r="N163" s="417"/>
      <c r="O163" s="417"/>
      <c r="P163" s="417"/>
      <c r="Q163" s="41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7:A10"/>
    <mergeCell ref="Q7:Q10"/>
    <mergeCell ref="B4:Q4"/>
    <mergeCell ref="A5:B5"/>
    <mergeCell ref="E7:I7"/>
    <mergeCell ref="C7:C10"/>
    <mergeCell ref="A6:B6"/>
    <mergeCell ref="A163:D163"/>
    <mergeCell ref="M8:M10"/>
    <mergeCell ref="D7:D10"/>
    <mergeCell ref="N162:Q163"/>
    <mergeCell ref="G8:H8"/>
    <mergeCell ref="A162:E162"/>
    <mergeCell ref="B7:B10"/>
    <mergeCell ref="H9:H10"/>
    <mergeCell ref="E8:E10"/>
    <mergeCell ref="F8:F10"/>
    <mergeCell ref="L1:N1"/>
    <mergeCell ref="L3:Q3"/>
    <mergeCell ref="N9:N10"/>
    <mergeCell ref="G9:G10"/>
    <mergeCell ref="L2:Q2"/>
    <mergeCell ref="I8:I10"/>
    <mergeCell ref="P8:P10"/>
    <mergeCell ref="O9:O10"/>
    <mergeCell ref="B160:D160"/>
    <mergeCell ref="L9:L10"/>
    <mergeCell ref="J8:J10"/>
    <mergeCell ref="N8:O8"/>
    <mergeCell ref="J7:P7"/>
    <mergeCell ref="K8:K10"/>
  </mergeCells>
  <printOptions gridLines="false" gridLinesSet="true"/>
  <pageMargins left="0.78740157480315" right="0.78740157480315" top="1.1811023622047" bottom="0.39370078740157" header="0.78740157480315" footer="0.31496062992126"/>
  <pageSetup paperSize="9" orientation="landscape" scale="48" fitToHeight="0" fitToWidth="1"/>
  <headerFooter differentOddEven="false" differentFirst="false" scaleWithDoc="true" alignWithMargins="true">
    <oddHeader>&amp;C&amp;"Times New Roman,звичайний"&amp;18&amp;P</oddHeader>
    <oddFooter/>
    <evenHeader>&amp;C&amp;"Times New Roman,звичайний"&amp;18&amp;P</evenHeader>
    <evenFooter/>
    <firstHeader/>
    <firstFooter/>
  </headerFooter>
  <rowBreaks count="6" manualBreakCount="6">
    <brk id="29" man="1"/>
    <brk id="52" man="1"/>
    <brk id="74" man="1"/>
    <brk id="95" man="1"/>
    <brk id="116" man="1"/>
    <brk id="1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7"/>
  <sheetViews>
    <sheetView tabSelected="0" workbookViewId="0" zoomScale="50" zoomScaleNormal="77" view="pageBreakPreview" showGridLines="true" showRowColHeaders="1">
      <selection activeCell="H10" sqref="H10:H11"/>
    </sheetView>
  </sheetViews>
  <sheetFormatPr customHeight="true" defaultRowHeight="12.75" defaultColWidth="8.85546875" outlineLevelRow="0" outlineLevelCol="0"/>
  <cols>
    <col min="1" max="1" width="16.140625" customWidth="true" style="24"/>
    <col min="2" max="2" width="15.42578125" customWidth="true" style="24"/>
    <col min="3" max="3" width="19.28515625" customWidth="true" style="24"/>
    <col min="4" max="4" width="56.5703125" customWidth="true" style="24"/>
    <col min="5" max="5" width="17.85546875" customWidth="true" style="24"/>
    <col min="6" max="6" width="18.42578125" customWidth="true" style="24"/>
    <col min="7" max="7" width="16.7109375" customWidth="true" style="24"/>
    <col min="8" max="8" width="15.140625" customWidth="true" style="24"/>
    <col min="9" max="9" width="12.140625" customWidth="true" style="24"/>
    <col min="10" max="10" width="18.28515625" customWidth="true" style="24"/>
    <col min="11" max="11" width="12.42578125" customWidth="true" style="24"/>
    <col min="12" max="12" width="15.7109375" customWidth="true" style="24"/>
    <col min="13" max="13" width="13" customWidth="true" style="24"/>
    <col min="14" max="14" width="15.42578125" customWidth="true" style="24"/>
    <col min="15" max="15" width="13.85546875" customWidth="true" style="24"/>
    <col min="16" max="16" width="16.42578125" customWidth="true" style="24"/>
    <col min="17" max="17" width="26.7109375" customWidth="true" style="24"/>
  </cols>
  <sheetData>
    <row r="1" spans="1:17" customHeight="1" ht="35.25" s="22" customFormat="1">
      <c r="A1" s="24"/>
      <c r="B1" s="24"/>
      <c r="C1" s="24"/>
      <c r="D1" s="24"/>
      <c r="E1" s="24"/>
      <c r="F1" s="24"/>
      <c r="G1" s="24"/>
      <c r="H1" s="24"/>
      <c r="I1" s="24"/>
      <c r="J1" s="24"/>
      <c r="K1" s="307" t="s">
        <v>43</v>
      </c>
      <c r="L1" s="307"/>
      <c r="M1" s="307"/>
      <c r="N1" s="305"/>
      <c r="O1" s="305"/>
      <c r="P1" s="306"/>
    </row>
    <row r="2" spans="1:17" customHeight="1" ht="70.5" s="22" customFormat="1">
      <c r="A2" s="24"/>
      <c r="B2" s="24"/>
      <c r="C2" s="24"/>
      <c r="D2" s="24"/>
      <c r="E2" s="24"/>
      <c r="F2" s="24"/>
      <c r="G2" s="24"/>
      <c r="H2" s="24"/>
      <c r="I2" s="24"/>
      <c r="J2" s="24"/>
      <c r="K2" s="431" t="s">
        <v>200</v>
      </c>
      <c r="L2" s="431"/>
      <c r="M2" s="431"/>
      <c r="N2" s="431"/>
      <c r="O2" s="431"/>
      <c r="P2" s="431"/>
    </row>
    <row r="3" spans="1:17" customHeight="1" ht="30.75" s="22" customFormat="1">
      <c r="A3" s="24"/>
      <c r="B3" s="24"/>
      <c r="C3" s="24"/>
      <c r="D3" s="24"/>
      <c r="E3" s="24"/>
      <c r="F3" s="24"/>
      <c r="G3" s="24"/>
      <c r="H3" s="24"/>
      <c r="I3" s="24"/>
      <c r="J3" s="24"/>
      <c r="K3" s="432" t="s">
        <v>201</v>
      </c>
      <c r="L3" s="432"/>
      <c r="M3" s="432"/>
      <c r="N3" s="432"/>
      <c r="O3" s="432"/>
      <c r="P3" s="432"/>
    </row>
    <row r="4" spans="1:17" customHeight="1" ht="47.25" s="22" customFormat="1">
      <c r="A4" s="422" t="s">
        <v>202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300"/>
    </row>
    <row r="5" spans="1:17" customHeight="1" ht="34.5" s="22" customFormat="1">
      <c r="A5" s="422" t="s">
        <v>203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</row>
    <row r="6" spans="1:17" customHeight="1" ht="24.75" s="22" customFormat="1">
      <c r="A6" s="434">
        <v>1731420000.0</v>
      </c>
      <c r="B6" s="434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</row>
    <row r="7" spans="1:17" customHeight="1" ht="27.75" s="22" customFormat="1">
      <c r="A7" s="436" t="s">
        <v>47</v>
      </c>
      <c r="B7" s="436"/>
      <c r="C7" s="24"/>
      <c r="D7" s="24"/>
      <c r="E7" s="24"/>
      <c r="F7" s="24"/>
      <c r="G7" s="24"/>
      <c r="H7" s="426"/>
      <c r="I7" s="426"/>
      <c r="J7" s="426"/>
      <c r="K7" s="426"/>
      <c r="L7" s="21"/>
      <c r="M7" s="24"/>
      <c r="N7" s="24"/>
      <c r="O7" s="24"/>
      <c r="P7" s="146" t="s">
        <v>6</v>
      </c>
    </row>
    <row r="8" spans="1:17" customHeight="1" ht="18" s="22" customFormat="1">
      <c r="A8" s="433" t="s">
        <v>204</v>
      </c>
      <c r="B8" s="433" t="s">
        <v>205</v>
      </c>
      <c r="C8" s="433" t="s">
        <v>68</v>
      </c>
      <c r="D8" s="413" t="s">
        <v>69</v>
      </c>
      <c r="E8" s="413" t="s">
        <v>10</v>
      </c>
      <c r="F8" s="413"/>
      <c r="G8" s="413"/>
      <c r="H8" s="413"/>
      <c r="I8" s="413"/>
      <c r="J8" s="413" t="s">
        <v>11</v>
      </c>
      <c r="K8" s="413"/>
      <c r="L8" s="413"/>
      <c r="M8" s="413"/>
      <c r="N8" s="413"/>
      <c r="O8" s="413"/>
      <c r="P8" s="430" t="s">
        <v>70</v>
      </c>
    </row>
    <row r="9" spans="1:17" customHeight="1" ht="15.75" s="22" customFormat="1">
      <c r="A9" s="433"/>
      <c r="B9" s="433"/>
      <c r="C9" s="433"/>
      <c r="D9" s="413"/>
      <c r="E9" s="427" t="s">
        <v>12</v>
      </c>
      <c r="F9" s="423" t="s">
        <v>71</v>
      </c>
      <c r="G9" s="413" t="s">
        <v>72</v>
      </c>
      <c r="H9" s="413"/>
      <c r="I9" s="423" t="s">
        <v>73</v>
      </c>
      <c r="J9" s="427" t="s">
        <v>12</v>
      </c>
      <c r="K9" s="423" t="s">
        <v>74</v>
      </c>
      <c r="L9" s="423" t="s">
        <v>71</v>
      </c>
      <c r="M9" s="413" t="s">
        <v>72</v>
      </c>
      <c r="N9" s="413"/>
      <c r="O9" s="423" t="s">
        <v>73</v>
      </c>
      <c r="P9" s="430"/>
    </row>
    <row r="10" spans="1:17" customHeight="1" ht="12.75" s="22" customFormat="1">
      <c r="A10" s="433"/>
      <c r="B10" s="433"/>
      <c r="C10" s="433"/>
      <c r="D10" s="413"/>
      <c r="E10" s="429"/>
      <c r="F10" s="424"/>
      <c r="G10" s="427" t="s">
        <v>76</v>
      </c>
      <c r="H10" s="427" t="s">
        <v>77</v>
      </c>
      <c r="I10" s="424"/>
      <c r="J10" s="429"/>
      <c r="K10" s="424"/>
      <c r="L10" s="424"/>
      <c r="M10" s="427" t="s">
        <v>76</v>
      </c>
      <c r="N10" s="427" t="s">
        <v>77</v>
      </c>
      <c r="O10" s="424"/>
      <c r="P10" s="430"/>
    </row>
    <row r="11" spans="1:17" customHeight="1" ht="117" s="22" customFormat="1">
      <c r="A11" s="433"/>
      <c r="B11" s="433"/>
      <c r="C11" s="433"/>
      <c r="D11" s="413"/>
      <c r="E11" s="428"/>
      <c r="F11" s="425"/>
      <c r="G11" s="428"/>
      <c r="H11" s="428"/>
      <c r="I11" s="425"/>
      <c r="J11" s="428"/>
      <c r="K11" s="425"/>
      <c r="L11" s="425"/>
      <c r="M11" s="428"/>
      <c r="N11" s="428"/>
      <c r="O11" s="425"/>
      <c r="P11" s="430"/>
    </row>
    <row r="12" spans="1:17" customHeight="1" ht="21" s="22" customFormat="1">
      <c r="A12" s="179">
        <v>1</v>
      </c>
      <c r="B12" s="179">
        <v>2</v>
      </c>
      <c r="C12" s="179">
        <v>3</v>
      </c>
      <c r="D12" s="179">
        <v>4</v>
      </c>
      <c r="E12" s="179">
        <v>5</v>
      </c>
      <c r="F12" s="179">
        <v>6</v>
      </c>
      <c r="G12" s="179">
        <v>7</v>
      </c>
      <c r="H12" s="179">
        <v>8</v>
      </c>
      <c r="I12" s="179">
        <v>9</v>
      </c>
      <c r="J12" s="179">
        <v>10</v>
      </c>
      <c r="K12" s="179">
        <v>11</v>
      </c>
      <c r="L12" s="179">
        <v>12</v>
      </c>
      <c r="M12" s="179">
        <v>13</v>
      </c>
      <c r="N12" s="179">
        <v>14</v>
      </c>
      <c r="O12" s="179">
        <v>15</v>
      </c>
      <c r="P12" s="209">
        <v>16</v>
      </c>
    </row>
    <row r="13" spans="1:17" customHeight="1" ht="18.75" s="22" customFormat="1">
      <c r="A13" s="375" t="s">
        <v>79</v>
      </c>
      <c r="B13" s="376"/>
      <c r="C13" s="376"/>
      <c r="D13" s="377" t="s">
        <v>80</v>
      </c>
      <c r="E13" s="378">
        <f>E14</f>
        <v>3184400</v>
      </c>
      <c r="F13" s="378">
        <f>F14</f>
        <v>3184400</v>
      </c>
      <c r="G13" s="378">
        <f>G14</f>
        <v>2391400</v>
      </c>
      <c r="H13" s="379">
        <f>H14</f>
        <v>300000</v>
      </c>
      <c r="I13" s="379">
        <f>I14</f>
        <v>0</v>
      </c>
      <c r="J13" s="379">
        <f>J14</f>
        <v>0</v>
      </c>
      <c r="K13" s="379">
        <f>K14</f>
        <v>0</v>
      </c>
      <c r="L13" s="379">
        <f>L14</f>
        <v>0</v>
      </c>
      <c r="M13" s="379">
        <f>M14</f>
        <v>0</v>
      </c>
      <c r="N13" s="379">
        <f>N14</f>
        <v>0</v>
      </c>
      <c r="O13" s="379">
        <f>O14</f>
        <v>0</v>
      </c>
      <c r="P13" s="380">
        <f>E13+J13</f>
        <v>3184400</v>
      </c>
    </row>
    <row r="14" spans="1:17" customHeight="1" ht="18.75" s="22" customFormat="1">
      <c r="A14" s="375" t="s">
        <v>81</v>
      </c>
      <c r="B14" s="376"/>
      <c r="C14" s="376"/>
      <c r="D14" s="377" t="s">
        <v>80</v>
      </c>
      <c r="E14" s="378">
        <f>E15</f>
        <v>3184400</v>
      </c>
      <c r="F14" s="378">
        <f>F15</f>
        <v>3184400</v>
      </c>
      <c r="G14" s="378">
        <f>G15</f>
        <v>2391400</v>
      </c>
      <c r="H14" s="379">
        <f>H15</f>
        <v>300000</v>
      </c>
      <c r="I14" s="379">
        <f>I15</f>
        <v>0</v>
      </c>
      <c r="J14" s="379">
        <f>J15</f>
        <v>0</v>
      </c>
      <c r="K14" s="379">
        <f>K15</f>
        <v>0</v>
      </c>
      <c r="L14" s="379">
        <f>L15</f>
        <v>0</v>
      </c>
      <c r="M14" s="379">
        <f>M15</f>
        <v>0</v>
      </c>
      <c r="N14" s="379">
        <f>N15</f>
        <v>0</v>
      </c>
      <c r="O14" s="379">
        <f>O15</f>
        <v>0</v>
      </c>
      <c r="P14" s="380">
        <f>E14+J14</f>
        <v>3184400</v>
      </c>
    </row>
    <row r="15" spans="1:17" customHeight="1" ht="18.75" s="22" customFormat="1">
      <c r="A15" s="375" t="s">
        <v>82</v>
      </c>
      <c r="B15" s="375" t="s">
        <v>83</v>
      </c>
      <c r="C15" s="376"/>
      <c r="D15" s="377" t="s">
        <v>84</v>
      </c>
      <c r="E15" s="378">
        <f>E16</f>
        <v>3184400</v>
      </c>
      <c r="F15" s="378">
        <f>F16</f>
        <v>3184400</v>
      </c>
      <c r="G15" s="378">
        <f>G16</f>
        <v>2391400</v>
      </c>
      <c r="H15" s="379">
        <f>H16</f>
        <v>300000</v>
      </c>
      <c r="I15" s="379">
        <f>I16</f>
        <v>0</v>
      </c>
      <c r="J15" s="379">
        <f>J16</f>
        <v>0</v>
      </c>
      <c r="K15" s="379">
        <v>0.0</v>
      </c>
      <c r="L15" s="379">
        <f>L16</f>
        <v>0</v>
      </c>
      <c r="M15" s="379">
        <f>M16</f>
        <v>0</v>
      </c>
      <c r="N15" s="379">
        <f>N16</f>
        <v>0</v>
      </c>
      <c r="O15" s="379">
        <f>O16</f>
        <v>0</v>
      </c>
      <c r="P15" s="380">
        <f>E15+J15</f>
        <v>3184400</v>
      </c>
    </row>
    <row r="16" spans="1:17" customHeight="1" ht="69.75" s="22" customFormat="1">
      <c r="A16" s="373" t="s">
        <v>85</v>
      </c>
      <c r="B16" s="373" t="s">
        <v>86</v>
      </c>
      <c r="C16" s="373" t="s">
        <v>87</v>
      </c>
      <c r="D16" s="364" t="s">
        <v>88</v>
      </c>
      <c r="E16" s="99">
        <f>E17+E18+E20+E19</f>
        <v>3184400</v>
      </c>
      <c r="F16" s="188">
        <f>F17+F18+F20+F19</f>
        <v>3184400</v>
      </c>
      <c r="G16" s="188">
        <f>G17+G18+G20+G19</f>
        <v>2391400</v>
      </c>
      <c r="H16" s="188">
        <f>H17+H18+H20+H19</f>
        <v>300000</v>
      </c>
      <c r="I16" s="188">
        <f>I17+I18+I20+I19</f>
        <v>0</v>
      </c>
      <c r="J16" s="188">
        <f>J17+J18+J20+J19</f>
        <v>0</v>
      </c>
      <c r="K16" s="188">
        <f>K17+K18+K20+K19</f>
        <v>0</v>
      </c>
      <c r="L16" s="188">
        <f>L17+L18+L20+L19</f>
        <v>0</v>
      </c>
      <c r="M16" s="188">
        <f>M17+M18+M20+M19</f>
        <v>0</v>
      </c>
      <c r="N16" s="188">
        <f>N17+N18+N20+N19</f>
        <v>0</v>
      </c>
      <c r="O16" s="188">
        <f>O17+O18+O20+O19</f>
        <v>0</v>
      </c>
      <c r="P16" s="188">
        <f>P17+P18+P20+P19</f>
        <v>3184400</v>
      </c>
    </row>
    <row r="17" spans="1:17" customHeight="1" ht="63" s="22" customFormat="1">
      <c r="A17" s="373"/>
      <c r="B17" s="373"/>
      <c r="C17" s="373"/>
      <c r="D17" s="365" t="s">
        <v>206</v>
      </c>
      <c r="E17" s="99">
        <f>F17</f>
        <v>1449400</v>
      </c>
      <c r="F17" s="206">
        <v>1449400</v>
      </c>
      <c r="G17" s="339">
        <v>1219665</v>
      </c>
      <c r="H17" s="176">
        <v>0.0</v>
      </c>
      <c r="I17" s="176">
        <v>0.0</v>
      </c>
      <c r="J17" s="189">
        <f>K17+L17</f>
        <v>0</v>
      </c>
      <c r="K17" s="176">
        <v>0.0</v>
      </c>
      <c r="L17" s="176">
        <v>0.0</v>
      </c>
      <c r="M17" s="176">
        <v>0.0</v>
      </c>
      <c r="N17" s="176">
        <v>0.0</v>
      </c>
      <c r="O17" s="176">
        <v>0.0</v>
      </c>
      <c r="P17" s="187">
        <f>E17+J17</f>
        <v>1449400</v>
      </c>
    </row>
    <row r="18" spans="1:17" customHeight="1" ht="87.75" s="22" customFormat="1">
      <c r="A18" s="374"/>
      <c r="B18" s="374"/>
      <c r="C18" s="374"/>
      <c r="D18" s="365" t="s">
        <v>207</v>
      </c>
      <c r="E18" s="99">
        <f>F18</f>
        <v>325000</v>
      </c>
      <c r="F18" s="206">
        <v>325000</v>
      </c>
      <c r="G18" s="176">
        <v>0.0</v>
      </c>
      <c r="H18" s="176">
        <v>300000</v>
      </c>
      <c r="I18" s="176">
        <v>0.0</v>
      </c>
      <c r="J18" s="189">
        <f>K18+L18</f>
        <v>0</v>
      </c>
      <c r="K18" s="176">
        <v>0.0</v>
      </c>
      <c r="L18" s="176">
        <v>0.0</v>
      </c>
      <c r="M18" s="176">
        <v>0.0</v>
      </c>
      <c r="N18" s="176">
        <v>0.0</v>
      </c>
      <c r="O18" s="176">
        <v>0.0</v>
      </c>
      <c r="P18" s="187">
        <f>E18+J18</f>
        <v>325000</v>
      </c>
    </row>
    <row r="19" spans="1:17" customHeight="1" ht="41.25" s="22" customFormat="1">
      <c r="A19" s="374"/>
      <c r="B19" s="374"/>
      <c r="C19" s="374"/>
      <c r="D19" s="365" t="s">
        <v>208</v>
      </c>
      <c r="E19" s="99">
        <f>F19</f>
        <v>1400000</v>
      </c>
      <c r="F19" s="206">
        <v>1400000</v>
      </c>
      <c r="G19" s="206">
        <v>1171735</v>
      </c>
      <c r="H19" s="176">
        <v>0.0</v>
      </c>
      <c r="I19" s="176">
        <v>0.0</v>
      </c>
      <c r="J19" s="189">
        <v>0.0</v>
      </c>
      <c r="K19" s="176">
        <v>0.0</v>
      </c>
      <c r="L19" s="176">
        <v>0.0</v>
      </c>
      <c r="M19" s="176">
        <v>0.0</v>
      </c>
      <c r="N19" s="176">
        <v>0.0</v>
      </c>
      <c r="O19" s="176">
        <v>0.0</v>
      </c>
      <c r="P19" s="187">
        <f>E19+J19</f>
        <v>1400000</v>
      </c>
    </row>
    <row r="20" spans="1:17" customHeight="1" ht="26.25" s="22" customFormat="1">
      <c r="A20" s="332"/>
      <c r="B20" s="332"/>
      <c r="C20" s="333"/>
      <c r="D20" s="366" t="s">
        <v>209</v>
      </c>
      <c r="E20" s="335">
        <f>F20</f>
        <v>10000</v>
      </c>
      <c r="F20" s="336">
        <v>10000</v>
      </c>
      <c r="G20" s="337">
        <v>0.0</v>
      </c>
      <c r="H20" s="337">
        <v>0.0</v>
      </c>
      <c r="I20" s="337">
        <v>0.0</v>
      </c>
      <c r="J20" s="338">
        <f>K20+L20</f>
        <v>0</v>
      </c>
      <c r="K20" s="337">
        <v>0.0</v>
      </c>
      <c r="L20" s="337">
        <v>0.0</v>
      </c>
      <c r="M20" s="337">
        <v>0.0</v>
      </c>
      <c r="N20" s="337">
        <v>0.0</v>
      </c>
      <c r="O20" s="337">
        <v>0.0</v>
      </c>
      <c r="P20" s="334">
        <f>E20+J20</f>
        <v>10000</v>
      </c>
    </row>
    <row r="21" spans="1:17" customHeight="1" ht="37.5" s="119" customFormat="1">
      <c r="A21" s="120">
        <v>3700000.0</v>
      </c>
      <c r="B21" s="120"/>
      <c r="C21" s="120"/>
      <c r="D21" s="381" t="s">
        <v>188</v>
      </c>
      <c r="E21" s="384">
        <f>E22</f>
        <v>20000</v>
      </c>
      <c r="F21" s="384">
        <f>F22</f>
        <v/>
      </c>
      <c r="G21" s="384">
        <f>G22</f>
        <v>0</v>
      </c>
      <c r="H21" s="384">
        <f>H22</f>
        <v>0</v>
      </c>
      <c r="I21" s="384">
        <f>I22</f>
        <v>0</v>
      </c>
      <c r="J21" s="384">
        <f>J22</f>
        <v>0</v>
      </c>
      <c r="K21" s="384">
        <f>K22</f>
        <v>0</v>
      </c>
      <c r="L21" s="384">
        <f>L22</f>
        <v>0</v>
      </c>
      <c r="M21" s="384">
        <f>M22</f>
        <v>0</v>
      </c>
      <c r="N21" s="384">
        <f>N22</f>
        <v>0</v>
      </c>
      <c r="O21" s="384">
        <f>O22</f>
        <v>0</v>
      </c>
      <c r="P21" s="380">
        <f>E21+J21</f>
        <v>20000</v>
      </c>
    </row>
    <row r="22" spans="1:17" customHeight="1" ht="37.5" s="119" customFormat="1">
      <c r="A22" s="120" t="s">
        <v>210</v>
      </c>
      <c r="B22" s="120"/>
      <c r="C22" s="120"/>
      <c r="D22" s="368" t="s">
        <v>188</v>
      </c>
      <c r="E22" s="384">
        <f>E23</f>
        <v>20000</v>
      </c>
      <c r="F22" s="384">
        <f>F23</f>
        <v/>
      </c>
      <c r="G22" s="384">
        <f>G23</f>
        <v>0</v>
      </c>
      <c r="H22" s="384">
        <f>H23</f>
        <v>0</v>
      </c>
      <c r="I22" s="384">
        <f>I23</f>
        <v>0</v>
      </c>
      <c r="J22" s="384">
        <f>J23</f>
        <v>0</v>
      </c>
      <c r="K22" s="384">
        <f>K23</f>
        <v>0</v>
      </c>
      <c r="L22" s="384">
        <f>L23</f>
        <v>0</v>
      </c>
      <c r="M22" s="384">
        <f>M23</f>
        <v>0</v>
      </c>
      <c r="N22" s="384">
        <f>N23</f>
        <v>0</v>
      </c>
      <c r="O22" s="384">
        <f>O23</f>
        <v>0</v>
      </c>
      <c r="P22" s="380">
        <f>E22+J22</f>
        <v>20000</v>
      </c>
    </row>
    <row r="23" spans="1:17" customHeight="1" ht="18.75" s="119" customFormat="1">
      <c r="A23" s="120" t="s">
        <v>189</v>
      </c>
      <c r="B23" s="120" t="s">
        <v>190</v>
      </c>
      <c r="C23" s="120"/>
      <c r="D23" s="368" t="s">
        <v>211</v>
      </c>
      <c r="E23" s="384">
        <f>E24</f>
        <v>20000</v>
      </c>
      <c r="F23" s="384">
        <f>F24</f>
        <v/>
      </c>
      <c r="G23" s="384">
        <f>G24</f>
        <v>0</v>
      </c>
      <c r="H23" s="384">
        <f>H24</f>
        <v>0</v>
      </c>
      <c r="I23" s="384">
        <f>I24</f>
        <v>0</v>
      </c>
      <c r="J23" s="384">
        <f>J24</f>
        <v>0</v>
      </c>
      <c r="K23" s="384">
        <f>K24</f>
        <v>0</v>
      </c>
      <c r="L23" s="384">
        <f>L24</f>
        <v>0</v>
      </c>
      <c r="M23" s="384">
        <f>M24</f>
        <v>0</v>
      </c>
      <c r="N23" s="384">
        <f>N24</f>
        <v>0</v>
      </c>
      <c r="O23" s="384">
        <f>O24</f>
        <v>0</v>
      </c>
      <c r="P23" s="380">
        <f>E23+J23</f>
        <v>20000</v>
      </c>
    </row>
    <row r="24" spans="1:17" customHeight="1" ht="18.75" s="119" customFormat="1">
      <c r="A24" s="120" t="s">
        <v>212</v>
      </c>
      <c r="B24" s="120">
        <v>8710</v>
      </c>
      <c r="C24" s="120" t="s">
        <v>105</v>
      </c>
      <c r="D24" s="369" t="s">
        <v>193</v>
      </c>
      <c r="E24" s="99">
        <f>E25</f>
        <v>20000</v>
      </c>
      <c r="F24" s="99">
        <f>F25</f>
        <v/>
      </c>
      <c r="G24" s="99">
        <f>G25</f>
        <v>0</v>
      </c>
      <c r="H24" s="99">
        <f>H25</f>
        <v>0</v>
      </c>
      <c r="I24" s="99">
        <f>I25</f>
        <v>0</v>
      </c>
      <c r="J24" s="99">
        <f>J25</f>
        <v>0</v>
      </c>
      <c r="K24" s="99">
        <f>K25</f>
        <v>0</v>
      </c>
      <c r="L24" s="99">
        <f>L25</f>
        <v>0</v>
      </c>
      <c r="M24" s="99">
        <f>M25</f>
        <v>0</v>
      </c>
      <c r="N24" s="99">
        <f>N25</f>
        <v>0</v>
      </c>
      <c r="O24" s="99">
        <f>O25</f>
        <v>0</v>
      </c>
      <c r="P24" s="187">
        <f>E24+J24</f>
        <v>20000</v>
      </c>
    </row>
    <row r="25" spans="1:17" customHeight="1" ht="15.75" s="119" customFormat="1">
      <c r="A25" s="120"/>
      <c r="B25" s="120"/>
      <c r="C25" s="120"/>
      <c r="D25" s="370" t="s">
        <v>213</v>
      </c>
      <c r="E25" s="99">
        <v>20000</v>
      </c>
      <c r="F25" s="96">
        <f>F26</f>
        <v/>
      </c>
      <c r="G25" s="96">
        <f>G26</f>
        <v>0</v>
      </c>
      <c r="H25" s="96">
        <f>H26</f>
        <v>0</v>
      </c>
      <c r="I25" s="96">
        <f>I26</f>
        <v>0</v>
      </c>
      <c r="J25" s="99">
        <f>J26</f>
        <v>0</v>
      </c>
      <c r="K25" s="96">
        <f>K26</f>
        <v>0</v>
      </c>
      <c r="L25" s="96">
        <f>L26</f>
        <v>0</v>
      </c>
      <c r="M25" s="96">
        <f>M26</f>
        <v>0</v>
      </c>
      <c r="N25" s="96">
        <f>N26</f>
        <v>0</v>
      </c>
      <c r="O25" s="96">
        <f>O26</f>
        <v>0</v>
      </c>
      <c r="P25" s="187">
        <f>E25+J25</f>
        <v>20000</v>
      </c>
    </row>
    <row r="26" spans="1:17" customHeight="1" ht="0.75" hidden="true" s="119" customFormat="1">
      <c r="A26" s="120" t="s">
        <v>181</v>
      </c>
      <c r="B26" s="120"/>
      <c r="C26" s="120"/>
      <c r="D26" s="367" t="s">
        <v>182</v>
      </c>
      <c r="E26" s="99">
        <f>SUM(F26)</f>
        <v>0</v>
      </c>
      <c r="F26" s="99">
        <f>F27</f>
        <v/>
      </c>
      <c r="G26" s="99">
        <f>G27</f>
        <v>0</v>
      </c>
      <c r="H26" s="99">
        <f>H27</f>
        <v>0</v>
      </c>
      <c r="I26" s="99">
        <f>I27</f>
        <v>0</v>
      </c>
      <c r="J26" s="99">
        <f>J27</f>
        <v>0</v>
      </c>
      <c r="K26" s="99">
        <f>K27</f>
        <v>0</v>
      </c>
      <c r="L26" s="99">
        <f>L27</f>
        <v>0</v>
      </c>
      <c r="M26" s="99">
        <f>M27</f>
        <v>0</v>
      </c>
      <c r="N26" s="99">
        <f>N27</f>
        <v>0</v>
      </c>
      <c r="O26" s="99">
        <f>O27</f>
        <v>0</v>
      </c>
      <c r="P26" s="83">
        <f>P27</f>
        <v>0</v>
      </c>
      <c r="Q26" s="177"/>
    </row>
    <row r="27" spans="1:17" customHeight="1" ht="31.5" hidden="true" s="119" customFormat="1">
      <c r="A27" s="120" t="s">
        <v>183</v>
      </c>
      <c r="B27" s="120"/>
      <c r="C27" s="120"/>
      <c r="D27" s="367" t="s">
        <v>184</v>
      </c>
      <c r="E27" s="99">
        <f>SUM(F27)</f>
        <v>0</v>
      </c>
      <c r="F27" s="99">
        <f>F28</f>
        <v/>
      </c>
      <c r="G27" s="99">
        <f>G28</f>
        <v>0</v>
      </c>
      <c r="H27" s="99">
        <f>H28</f>
        <v>0</v>
      </c>
      <c r="I27" s="99">
        <f>I28</f>
        <v>0</v>
      </c>
      <c r="J27" s="99">
        <f>J28</f>
        <v>0</v>
      </c>
      <c r="K27" s="99">
        <f>K28</f>
        <v>0</v>
      </c>
      <c r="L27" s="99">
        <f>L28</f>
        <v>0</v>
      </c>
      <c r="M27" s="99">
        <f>M28</f>
        <v>0</v>
      </c>
      <c r="N27" s="99">
        <f>N28</f>
        <v>0</v>
      </c>
      <c r="O27" s="99">
        <f>O28</f>
        <v>0</v>
      </c>
      <c r="P27" s="83">
        <f>P28</f>
        <v>0</v>
      </c>
      <c r="Q27" s="177"/>
    </row>
    <row r="28" spans="1:17" customHeight="1" ht="15.75" hidden="true" s="119" customFormat="1">
      <c r="A28" s="120" t="s">
        <v>185</v>
      </c>
      <c r="B28" s="120" t="s">
        <v>83</v>
      </c>
      <c r="C28" s="120"/>
      <c r="D28" s="367" t="s">
        <v>84</v>
      </c>
      <c r="E28" s="99">
        <f>SUM(F28)</f>
        <v>0</v>
      </c>
      <c r="F28" s="99">
        <f>F29</f>
        <v/>
      </c>
      <c r="G28" s="99">
        <f>G29</f>
        <v>0</v>
      </c>
      <c r="H28" s="99">
        <f>H29</f>
        <v>0</v>
      </c>
      <c r="I28" s="99">
        <f>I29</f>
        <v>0</v>
      </c>
      <c r="J28" s="99">
        <f>J29</f>
        <v>0</v>
      </c>
      <c r="K28" s="99">
        <f>K29</f>
        <v>0</v>
      </c>
      <c r="L28" s="99">
        <f>L29</f>
        <v>0</v>
      </c>
      <c r="M28" s="99">
        <f>M29</f>
        <v>0</v>
      </c>
      <c r="N28" s="99">
        <f>N29</f>
        <v>0</v>
      </c>
      <c r="O28" s="99">
        <f>O29</f>
        <v>0</v>
      </c>
      <c r="P28" s="83">
        <f>P29</f>
        <v>0</v>
      </c>
      <c r="Q28" s="177"/>
    </row>
    <row r="29" spans="1:17" customHeight="1" ht="15.75" hidden="true" s="119" customFormat="1">
      <c r="A29" s="120" t="s">
        <v>186</v>
      </c>
      <c r="B29" s="120" t="s">
        <v>104</v>
      </c>
      <c r="C29" s="120" t="s">
        <v>105</v>
      </c>
      <c r="D29" s="367" t="s">
        <v>106</v>
      </c>
      <c r="E29" s="99">
        <f>SUM(F29)</f>
        <v>0</v>
      </c>
      <c r="F29" s="99">
        <f>F30</f>
        <v/>
      </c>
      <c r="G29" s="99">
        <f>G30</f>
        <v>0</v>
      </c>
      <c r="H29" s="99">
        <f>H30</f>
        <v>0</v>
      </c>
      <c r="I29" s="99">
        <f>I30</f>
        <v>0</v>
      </c>
      <c r="J29" s="99">
        <f>J30</f>
        <v>0</v>
      </c>
      <c r="K29" s="99">
        <f>K30</f>
        <v>0</v>
      </c>
      <c r="L29" s="99">
        <f>L30</f>
        <v>0</v>
      </c>
      <c r="M29" s="99">
        <f>M30</f>
        <v>0</v>
      </c>
      <c r="N29" s="99">
        <f>N30</f>
        <v>0</v>
      </c>
      <c r="O29" s="99">
        <f>O30</f>
        <v>0</v>
      </c>
      <c r="P29" s="83">
        <f>P30</f>
        <v>0</v>
      </c>
      <c r="Q29" s="177"/>
    </row>
    <row r="30" spans="1:17" customHeight="1" ht="47.25" hidden="true" s="119" customFormat="1">
      <c r="A30" s="128"/>
      <c r="B30" s="128"/>
      <c r="C30" s="128"/>
      <c r="D30" s="371" t="s">
        <v>187</v>
      </c>
      <c r="E30" s="99">
        <f>SUM(F30)</f>
        <v>0</v>
      </c>
      <c r="F30" s="96">
        <f>F31</f>
        <v/>
      </c>
      <c r="G30" s="96">
        <f>G31</f>
        <v>0</v>
      </c>
      <c r="H30" s="96">
        <f>H31</f>
        <v>0</v>
      </c>
      <c r="I30" s="96">
        <f>I31</f>
        <v>0</v>
      </c>
      <c r="J30" s="99">
        <f>J31</f>
        <v>0</v>
      </c>
      <c r="K30" s="96">
        <f>K31</f>
        <v>0</v>
      </c>
      <c r="L30" s="96">
        <f>L31</f>
        <v>0</v>
      </c>
      <c r="M30" s="96">
        <f>M31</f>
        <v>0</v>
      </c>
      <c r="N30" s="96">
        <f>N31</f>
        <v>0</v>
      </c>
      <c r="O30" s="96">
        <f>O31</f>
        <v>0</v>
      </c>
      <c r="P30" s="83">
        <f>P31</f>
        <v>0</v>
      </c>
      <c r="Q30" s="177"/>
    </row>
    <row r="31" spans="1:17" customHeight="1" ht="15.75" hidden="true" s="119" customFormat="1">
      <c r="A31" s="128"/>
      <c r="B31" s="128"/>
      <c r="C31" s="128"/>
      <c r="D31" s="370"/>
      <c r="E31" s="99">
        <f>F31</f>
        <v/>
      </c>
      <c r="F31" s="96"/>
      <c r="G31" s="96">
        <v>0.0</v>
      </c>
      <c r="H31" s="96">
        <v>0.0</v>
      </c>
      <c r="I31" s="96">
        <v>0.0</v>
      </c>
      <c r="J31" s="99">
        <v>0.0</v>
      </c>
      <c r="K31" s="96">
        <v>0.0</v>
      </c>
      <c r="L31" s="96">
        <v>0.0</v>
      </c>
      <c r="M31" s="96">
        <v>0.0</v>
      </c>
      <c r="N31" s="96">
        <v>0.0</v>
      </c>
      <c r="O31" s="96">
        <v>0.0</v>
      </c>
      <c r="P31" s="83">
        <f>E31+J31</f>
        <v>0</v>
      </c>
      <c r="Q31" s="177"/>
    </row>
    <row r="32" spans="1:17" customHeight="1" ht="31.5" s="119" customFormat="1">
      <c r="A32" s="301" t="s">
        <v>39</v>
      </c>
      <c r="B32" s="302" t="s">
        <v>39</v>
      </c>
      <c r="C32" s="302" t="s">
        <v>39</v>
      </c>
      <c r="D32" s="372" t="s">
        <v>214</v>
      </c>
      <c r="E32" s="384">
        <f>E13+E21</f>
        <v>3204400</v>
      </c>
      <c r="F32" s="384">
        <f>F13+F21</f>
        <v>3184400</v>
      </c>
      <c r="G32" s="385">
        <f>G13+G21</f>
        <v>2391400</v>
      </c>
      <c r="H32" s="384">
        <f>H13+H21</f>
        <v>300000</v>
      </c>
      <c r="I32" s="384">
        <f>I13+I21</f>
        <v>0</v>
      </c>
      <c r="J32" s="384">
        <f>J13+J21</f>
        <v>0</v>
      </c>
      <c r="K32" s="384">
        <f>K13+K21</f>
        <v>0</v>
      </c>
      <c r="L32" s="384">
        <f>L13+L21</f>
        <v>0</v>
      </c>
      <c r="M32" s="384">
        <f>M13+M21</f>
        <v>0</v>
      </c>
      <c r="N32" s="384">
        <f>N13+N21</f>
        <v>0</v>
      </c>
      <c r="O32" s="384">
        <f>O13+O21</f>
        <v>0</v>
      </c>
      <c r="P32" s="384">
        <f>P13+P21</f>
        <v>3204400</v>
      </c>
    </row>
    <row r="33" spans="1:17" customHeight="1" ht="79.5" s="26" customFormat="1">
      <c r="A33" s="441" t="s">
        <v>61</v>
      </c>
      <c r="B33" s="441"/>
      <c r="C33" s="441"/>
      <c r="D33" s="441"/>
      <c r="E33" s="303"/>
      <c r="F33" s="303"/>
      <c r="G33" s="303"/>
      <c r="H33" s="303"/>
      <c r="I33" s="303"/>
      <c r="J33" s="303"/>
      <c r="K33" s="303"/>
      <c r="L33" s="303"/>
      <c r="M33" s="437" t="s">
        <v>42</v>
      </c>
      <c r="N33" s="438"/>
      <c r="O33" s="438"/>
      <c r="P33" s="438"/>
      <c r="Q33" s="198">
        <f>E32+J32</f>
        <v>3204400</v>
      </c>
    </row>
    <row r="34" spans="1:17" customHeight="1" ht="36.75" s="27" customFormat="1">
      <c r="A34" s="440" t="s">
        <v>62</v>
      </c>
      <c r="B34" s="440"/>
      <c r="C34" s="440"/>
      <c r="D34" s="440"/>
      <c r="E34" s="304"/>
      <c r="F34" s="304"/>
      <c r="G34" s="304"/>
      <c r="H34" s="304"/>
      <c r="I34" s="304"/>
      <c r="J34" s="304"/>
      <c r="K34" s="304"/>
      <c r="L34" s="304"/>
      <c r="M34" s="439"/>
      <c r="N34" s="439"/>
      <c r="O34" s="439"/>
      <c r="P34" s="439"/>
    </row>
    <row r="35" spans="1:17" customHeight="1" ht="12.75" s="22" customFormat="1">
      <c r="A35" s="23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customHeight="1" ht="12.75" s="22" customFormat="1">
      <c r="A36" s="23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customHeight="1" ht="12.75" s="22" customFormat="1">
      <c r="A37" s="23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customHeight="1" ht="12.75" s="22" customFormat="1">
      <c r="A38" s="23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customHeight="1" ht="12.75" s="22" customFormat="1">
      <c r="A39" s="23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customHeight="1" ht="12.75" s="22" customFormat="1">
      <c r="A40" s="23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customHeight="1" ht="12.75" s="22" customFormat="1">
      <c r="A41" s="23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customHeight="1" ht="12.75" s="22" customFormat="1">
      <c r="A42" s="23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customHeight="1" ht="12.75" s="22" customFormat="1">
      <c r="A43" s="23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customHeight="1" ht="12.75" s="22" customFormat="1">
      <c r="A44" s="23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customHeight="1" ht="12.75" s="22" customFormat="1">
      <c r="A45" s="23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customHeight="1" ht="12.75" s="22" customFormat="1">
      <c r="A46" s="23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customHeight="1" ht="12.75" s="22" customFormat="1">
      <c r="A47" s="23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customHeight="1" ht="12.75" s="22" customFormat="1">
      <c r="A48" s="23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customHeight="1" ht="12.75" s="22" customFormat="1">
      <c r="A49" s="23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customHeight="1" ht="12.75" s="22" customFormat="1">
      <c r="A50" s="23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customHeight="1" ht="12.75" s="22" customFormat="1">
      <c r="A51" s="23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customHeight="1" ht="12.75" s="22" customFormat="1">
      <c r="A52" s="23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customHeight="1" ht="12.75" s="22" customFormat="1">
      <c r="A53" s="23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customHeight="1" ht="12.75" s="22" customFormat="1">
      <c r="A54" s="23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customHeight="1" ht="12.75" s="22" customFormat="1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customHeight="1" ht="12.75" s="22" customFormat="1">
      <c r="A56" s="23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customHeight="1" ht="12.75" s="22" customFormat="1">
      <c r="A57" s="23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customHeight="1" ht="12.75" s="22" customFormat="1">
      <c r="A58" s="23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customHeight="1" ht="12.75" s="22" customFormat="1">
      <c r="A59" s="23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customHeight="1" ht="12.75" s="22" customFormat="1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customHeight="1" ht="12.75" s="22" customFormat="1">
      <c r="A61" s="23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customHeight="1" ht="12.75" s="22" customFormat="1">
      <c r="A62" s="23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customHeight="1" ht="12.75" s="22" customFormat="1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customHeight="1" ht="12.75" s="22" customFormat="1">
      <c r="A64" s="23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customHeight="1" ht="12.75" s="22" customFormat="1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customHeight="1" ht="12.75" s="22" customFormat="1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customHeight="1" ht="12.75" s="22" customFormat="1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customHeight="1" ht="12.75" s="22" customFormat="1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customHeight="1" ht="12.75" s="22" customFormat="1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customHeight="1" ht="12.75" s="22" customFormat="1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customHeight="1" ht="12.75" s="22" customFormat="1">
      <c r="A71" s="23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customHeight="1" ht="12.75" s="22" customFormat="1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customHeight="1" ht="12.75" s="22" customFormat="1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customHeight="1" ht="12.75" s="22" customFormat="1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customHeight="1" ht="12.75" s="22" customFormat="1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customHeight="1" ht="12.75" s="22" customFormat="1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customHeight="1" ht="12.75" s="22" customFormat="1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customHeight="1" ht="12.75" s="22" customForma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customHeight="1" ht="12.75" s="22" customForma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customHeight="1" ht="12.75" s="22" customForma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customHeight="1" ht="12.75" s="22" customForma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customHeight="1" ht="12.75" s="22" customForma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customHeight="1" ht="12.75" s="22" customForma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customHeight="1" ht="12.75" s="22" customForma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customHeight="1" ht="12.75" s="22" customForma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customHeight="1" ht="12.75" s="22" customForma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customHeight="1" ht="12.75" s="22" customForma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customHeight="1" ht="12.75" s="22" customForma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customHeight="1" ht="12.75" s="22" customForma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customHeight="1" ht="12.75" s="22" customForma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customHeight="1" ht="12.75" s="22" customForma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customHeight="1" ht="12.75" s="22" customForma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customHeight="1" ht="12.75" s="22" customForma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customHeight="1" ht="12.75" s="22" customForma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customHeight="1" ht="12.75" s="22" customForma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customHeight="1" ht="12.75" s="22" customForma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customHeight="1" ht="12.75" s="22" customForma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3:D33"/>
    <mergeCell ref="A8:A11"/>
    <mergeCell ref="M10:M11"/>
    <mergeCell ref="M9:N9"/>
    <mergeCell ref="K9:K11"/>
    <mergeCell ref="M33:P34"/>
    <mergeCell ref="L9:L11"/>
    <mergeCell ref="G10:G11"/>
    <mergeCell ref="A34:D34"/>
    <mergeCell ref="O9:O11"/>
    <mergeCell ref="D8:D11"/>
    <mergeCell ref="K2:P2"/>
    <mergeCell ref="K3:P3"/>
    <mergeCell ref="B8:B11"/>
    <mergeCell ref="I9:I11"/>
    <mergeCell ref="J8:O8"/>
    <mergeCell ref="A5:P5"/>
    <mergeCell ref="A6:B6"/>
    <mergeCell ref="C6:P6"/>
    <mergeCell ref="N10:N11"/>
    <mergeCell ref="J9:J11"/>
    <mergeCell ref="A4:P4"/>
    <mergeCell ref="F9:F11"/>
    <mergeCell ref="H7:K7"/>
    <mergeCell ref="E8:I8"/>
    <mergeCell ref="H10:H11"/>
    <mergeCell ref="E9:E11"/>
    <mergeCell ref="P8:P11"/>
    <mergeCell ref="A7:B7"/>
    <mergeCell ref="C8:C11"/>
    <mergeCell ref="G9:H9"/>
  </mergeCells>
  <printOptions gridLines="false" gridLinesSet="true"/>
  <pageMargins left="0.7125" right="0.39370078740157" top="1.1811023622047" bottom="0.39370078740157" header="0.39370078740157" footer="0.31496062992126"/>
  <pageSetup paperSize="9" orientation="landscape" scale="44" fitToHeight="0" fitToWidth="1"/>
  <headerFooter differentOddEven="false" differentFirst="false" scaleWithDoc="true" alignWithMargins="true">
    <oddHeader>&amp;C&amp;"Times New Roman,звичайний"&amp;18&amp;P</oddHeader>
    <oddFooter/>
    <evenHeader>&amp;C&amp;"Times New Roman,звичайний"&amp;18&amp;P</evenHeader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3"/>
  <sheetViews>
    <sheetView tabSelected="0" workbookViewId="0" zoomScale="60" view="pageBreakPreview" showGridLines="true" showRowColHeaders="1">
      <selection activeCell="M27" sqref="M27:P27"/>
    </sheetView>
  </sheetViews>
  <sheetFormatPr customHeight="true" defaultRowHeight="18.75" defaultColWidth="9.140625" outlineLevelRow="0" outlineLevelCol="0"/>
  <cols>
    <col min="1" max="1" width="14.85546875" customWidth="true" style="213"/>
    <col min="2" max="2" width="15" customWidth="true" style="213"/>
    <col min="3" max="3" width="17.85546875" customWidth="true" style="213"/>
    <col min="4" max="4" width="23.42578125" customWidth="true" style="213"/>
    <col min="5" max="5" width="12.7109375" customWidth="true" style="213"/>
    <col min="6" max="6" width="10" customWidth="true" style="213"/>
    <col min="7" max="7" width="10.7109375" customWidth="true" style="213"/>
    <col min="8" max="8" width="9.140625" style="213"/>
    <col min="9" max="9" width="12.7109375" customWidth="true" style="213"/>
    <col min="10" max="10" width="9.5703125" customWidth="true" style="213"/>
    <col min="11" max="11" width="12.140625" customWidth="true" style="213"/>
    <col min="12" max="12" width="9.140625" style="213"/>
    <col min="13" max="13" width="13.140625" customWidth="true" style="213"/>
    <col min="14" max="14" width="9.85546875" customWidth="true" style="213"/>
    <col min="15" max="15" width="11.7109375" customWidth="true" style="213"/>
  </cols>
  <sheetData>
    <row r="1" spans="1:18" customHeight="1" ht="27.75" s="215" customFormat="1">
      <c r="A1" s="243"/>
      <c r="B1" s="242"/>
      <c r="C1" s="242"/>
      <c r="D1" s="242"/>
      <c r="E1" s="242"/>
      <c r="F1" s="242"/>
      <c r="G1" s="242"/>
      <c r="H1" s="242"/>
      <c r="I1" s="242"/>
      <c r="J1" s="242"/>
      <c r="K1" s="446" t="s">
        <v>215</v>
      </c>
      <c r="L1" s="446"/>
      <c r="M1" s="446"/>
      <c r="N1" s="446"/>
      <c r="O1" s="446"/>
      <c r="P1" s="446"/>
    </row>
    <row r="2" spans="1:18" customHeight="1" ht="51" s="215" customFormat="1">
      <c r="A2" s="243"/>
      <c r="B2" s="242"/>
      <c r="C2" s="242"/>
      <c r="D2" s="242"/>
      <c r="E2" s="242"/>
      <c r="F2" s="242"/>
      <c r="G2" s="242"/>
      <c r="H2" s="242"/>
      <c r="I2" s="242"/>
      <c r="J2" s="242"/>
      <c r="K2" s="448" t="s">
        <v>44</v>
      </c>
      <c r="L2" s="448"/>
      <c r="M2" s="448"/>
      <c r="N2" s="448"/>
      <c r="O2" s="448"/>
      <c r="P2" s="448"/>
    </row>
    <row r="3" spans="1:18" customHeight="1" ht="30" s="215" customFormat="1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449" t="s">
        <v>216</v>
      </c>
      <c r="L3" s="449"/>
      <c r="M3" s="449"/>
      <c r="N3" s="449"/>
      <c r="O3" s="449"/>
      <c r="P3" s="449"/>
    </row>
    <row r="4" spans="1:18" customHeight="1" ht="18.75" hidden="true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0"/>
      <c r="N4" s="240"/>
      <c r="O4" s="240"/>
      <c r="P4" s="240"/>
    </row>
    <row r="5" spans="1:18" customHeight="1" ht="18.75" hidden="true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6"/>
      <c r="P5" s="239"/>
    </row>
    <row r="6" spans="1:18" customHeight="1" ht="67.5">
      <c r="A6" s="451" t="s">
        <v>217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  <c r="O6" s="452"/>
      <c r="P6" s="452"/>
    </row>
    <row r="7" spans="1:18" customHeight="1" ht="42.75">
      <c r="A7" s="447" t="s">
        <v>218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</row>
    <row r="8" spans="1:18" customHeight="1" ht="22.5">
      <c r="A8" s="445">
        <v>1731420000.0</v>
      </c>
      <c r="B8" s="445"/>
      <c r="C8" s="237"/>
      <c r="D8" s="237"/>
      <c r="E8" s="237"/>
      <c r="F8" s="237"/>
      <c r="G8" s="238"/>
      <c r="H8" s="238"/>
      <c r="I8" s="237"/>
      <c r="J8" s="237"/>
      <c r="K8" s="237"/>
      <c r="L8" s="237"/>
      <c r="M8" s="237"/>
      <c r="N8" s="237"/>
      <c r="O8" s="237"/>
      <c r="P8" s="237"/>
    </row>
    <row r="9" spans="1:18" customHeight="1" ht="18.75">
      <c r="A9" s="453" t="s">
        <v>47</v>
      </c>
      <c r="B9" s="453"/>
      <c r="C9" s="218"/>
      <c r="D9" s="218"/>
      <c r="E9" s="218"/>
      <c r="F9" s="218"/>
      <c r="I9" s="218"/>
      <c r="J9" s="218"/>
      <c r="K9" s="218"/>
      <c r="L9" s="218"/>
      <c r="M9" s="218"/>
      <c r="N9" s="218"/>
      <c r="O9" s="218"/>
      <c r="P9" s="236" t="s">
        <v>6</v>
      </c>
    </row>
    <row r="10" spans="1:18" customHeight="1" ht="15.75" s="234" customFormat="1">
      <c r="A10" s="444" t="s">
        <v>204</v>
      </c>
      <c r="B10" s="444" t="s">
        <v>205</v>
      </c>
      <c r="C10" s="444" t="s">
        <v>68</v>
      </c>
      <c r="D10" s="444" t="s">
        <v>69</v>
      </c>
      <c r="E10" s="444" t="s">
        <v>219</v>
      </c>
      <c r="F10" s="444"/>
      <c r="G10" s="444"/>
      <c r="H10" s="444"/>
      <c r="I10" s="444" t="s">
        <v>220</v>
      </c>
      <c r="J10" s="444"/>
      <c r="K10" s="444"/>
      <c r="L10" s="444"/>
      <c r="M10" s="444" t="s">
        <v>221</v>
      </c>
      <c r="N10" s="444"/>
      <c r="O10" s="444"/>
      <c r="P10" s="444"/>
    </row>
    <row r="11" spans="1:18" customHeight="1" ht="15.75" s="234" customFormat="1">
      <c r="A11" s="444"/>
      <c r="B11" s="444"/>
      <c r="C11" s="444"/>
      <c r="D11" s="444"/>
      <c r="E11" s="444" t="s">
        <v>222</v>
      </c>
      <c r="F11" s="444" t="s">
        <v>223</v>
      </c>
      <c r="G11" s="444"/>
      <c r="H11" s="444" t="s">
        <v>224</v>
      </c>
      <c r="I11" s="444" t="s">
        <v>222</v>
      </c>
      <c r="J11" s="444" t="s">
        <v>223</v>
      </c>
      <c r="K11" s="444"/>
      <c r="L11" s="444" t="s">
        <v>224</v>
      </c>
      <c r="M11" s="444" t="s">
        <v>222</v>
      </c>
      <c r="N11" s="444" t="s">
        <v>223</v>
      </c>
      <c r="O11" s="444"/>
      <c r="P11" s="444" t="s">
        <v>224</v>
      </c>
    </row>
    <row r="12" spans="1:18" customHeight="1" ht="199.5" s="234" customFormat="1">
      <c r="A12" s="444"/>
      <c r="B12" s="444"/>
      <c r="C12" s="444"/>
      <c r="D12" s="444"/>
      <c r="E12" s="444"/>
      <c r="F12" s="235" t="s">
        <v>12</v>
      </c>
      <c r="G12" s="235" t="s">
        <v>74</v>
      </c>
      <c r="H12" s="444"/>
      <c r="I12" s="444"/>
      <c r="J12" s="235" t="s">
        <v>12</v>
      </c>
      <c r="K12" s="235" t="s">
        <v>74</v>
      </c>
      <c r="L12" s="444"/>
      <c r="M12" s="444"/>
      <c r="N12" s="235" t="s">
        <v>12</v>
      </c>
      <c r="O12" s="235" t="s">
        <v>74</v>
      </c>
      <c r="P12" s="444"/>
    </row>
    <row r="13" spans="1:18" customHeight="1" ht="18.75">
      <c r="A13" s="294">
        <v>1</v>
      </c>
      <c r="B13" s="294">
        <v>2</v>
      </c>
      <c r="C13" s="294">
        <v>3</v>
      </c>
      <c r="D13" s="294">
        <v>4</v>
      </c>
      <c r="E13" s="294">
        <v>5</v>
      </c>
      <c r="F13" s="294">
        <v>6</v>
      </c>
      <c r="G13" s="294">
        <v>7</v>
      </c>
      <c r="H13" s="294">
        <v>8</v>
      </c>
      <c r="I13" s="294">
        <v>9</v>
      </c>
      <c r="J13" s="294">
        <v>10</v>
      </c>
      <c r="K13" s="294">
        <v>11</v>
      </c>
      <c r="L13" s="294">
        <v>12</v>
      </c>
      <c r="M13" s="294">
        <v>13</v>
      </c>
      <c r="N13" s="294">
        <v>14</v>
      </c>
      <c r="O13" s="294">
        <v>15</v>
      </c>
      <c r="P13" s="294">
        <v>16</v>
      </c>
    </row>
    <row r="14" spans="1:18" customHeight="1" ht="18.75">
      <c r="A14" s="233"/>
      <c r="B14" s="233"/>
      <c r="C14" s="233"/>
      <c r="D14" s="232"/>
      <c r="E14" s="315">
        <v>0.0</v>
      </c>
      <c r="F14" s="315">
        <v>0.0</v>
      </c>
      <c r="G14" s="315">
        <v>0.0</v>
      </c>
      <c r="H14" s="315">
        <v>0.0</v>
      </c>
      <c r="I14" s="315">
        <v>0.0</v>
      </c>
      <c r="J14" s="315">
        <v>0.0</v>
      </c>
      <c r="K14" s="315">
        <v>0.0</v>
      </c>
      <c r="L14" s="315">
        <v>0.0</v>
      </c>
      <c r="M14" s="315">
        <v>0.0</v>
      </c>
      <c r="N14" s="315">
        <v>0.0</v>
      </c>
      <c r="O14" s="315">
        <v>0.0</v>
      </c>
      <c r="P14" s="315">
        <v>0.0</v>
      </c>
    </row>
    <row r="15" spans="1:18" customHeight="1" ht="19.5">
      <c r="A15" s="231"/>
      <c r="B15" s="231"/>
      <c r="C15" s="231"/>
      <c r="D15" s="230"/>
      <c r="E15" s="315">
        <v>0.0</v>
      </c>
      <c r="F15" s="315">
        <v>0.0</v>
      </c>
      <c r="G15" s="315">
        <v>0.0</v>
      </c>
      <c r="H15" s="315">
        <v>0.0</v>
      </c>
      <c r="I15" s="315">
        <v>0.0</v>
      </c>
      <c r="J15" s="315">
        <v>0.0</v>
      </c>
      <c r="K15" s="315">
        <v>0.0</v>
      </c>
      <c r="L15" s="315">
        <v>0.0</v>
      </c>
      <c r="M15" s="315">
        <v>0.0</v>
      </c>
      <c r="N15" s="315">
        <v>0.0</v>
      </c>
      <c r="O15" s="315">
        <v>0.0</v>
      </c>
      <c r="P15" s="315">
        <v>0.0</v>
      </c>
    </row>
    <row r="16" spans="1:18" customHeight="1" ht="18.75">
      <c r="A16" s="224"/>
      <c r="B16" s="224"/>
      <c r="C16" s="224"/>
      <c r="D16" s="223"/>
      <c r="E16" s="315">
        <v>0.0</v>
      </c>
      <c r="F16" s="315">
        <v>0.0</v>
      </c>
      <c r="G16" s="315">
        <v>0.0</v>
      </c>
      <c r="H16" s="315">
        <v>0.0</v>
      </c>
      <c r="I16" s="315">
        <v>0.0</v>
      </c>
      <c r="J16" s="315">
        <v>0.0</v>
      </c>
      <c r="K16" s="315">
        <v>0.0</v>
      </c>
      <c r="L16" s="315">
        <v>0.0</v>
      </c>
      <c r="M16" s="315">
        <v>0.0</v>
      </c>
      <c r="N16" s="315">
        <v>0.0</v>
      </c>
      <c r="O16" s="315">
        <v>0.0</v>
      </c>
      <c r="P16" s="315">
        <v>0.0</v>
      </c>
    </row>
    <row r="17" spans="1:18" customHeight="1" ht="18.75">
      <c r="A17" s="229"/>
      <c r="B17" s="224"/>
      <c r="C17" s="224"/>
      <c r="D17" s="228"/>
      <c r="E17" s="315">
        <v>0.0</v>
      </c>
      <c r="F17" s="315">
        <v>0.0</v>
      </c>
      <c r="G17" s="315">
        <v>0.0</v>
      </c>
      <c r="H17" s="315">
        <v>0.0</v>
      </c>
      <c r="I17" s="315">
        <v>0.0</v>
      </c>
      <c r="J17" s="315">
        <v>0.0</v>
      </c>
      <c r="K17" s="315">
        <v>0.0</v>
      </c>
      <c r="L17" s="315">
        <v>0.0</v>
      </c>
      <c r="M17" s="315">
        <v>0.0</v>
      </c>
      <c r="N17" s="315">
        <v>0.0</v>
      </c>
      <c r="O17" s="315">
        <v>0.0</v>
      </c>
      <c r="P17" s="315">
        <v>0.0</v>
      </c>
    </row>
    <row r="18" spans="1:18" customHeight="1" ht="19.5">
      <c r="A18" s="227"/>
      <c r="B18" s="226"/>
      <c r="C18" s="226"/>
      <c r="D18" s="225"/>
      <c r="E18" s="315">
        <v>0.0</v>
      </c>
      <c r="F18" s="315">
        <v>0.0</v>
      </c>
      <c r="G18" s="315">
        <v>0.0</v>
      </c>
      <c r="H18" s="315">
        <v>0.0</v>
      </c>
      <c r="I18" s="315">
        <v>0.0</v>
      </c>
      <c r="J18" s="315">
        <v>0.0</v>
      </c>
      <c r="K18" s="315">
        <v>0.0</v>
      </c>
      <c r="L18" s="315">
        <v>0.0</v>
      </c>
      <c r="M18" s="315">
        <v>0.0</v>
      </c>
      <c r="N18" s="315">
        <v>0.0</v>
      </c>
      <c r="O18" s="315">
        <v>0.0</v>
      </c>
      <c r="P18" s="315">
        <v>0.0</v>
      </c>
    </row>
    <row r="19" spans="1:18" customHeight="1" ht="18.75">
      <c r="A19" s="224"/>
      <c r="B19" s="224"/>
      <c r="C19" s="224"/>
      <c r="D19" s="223"/>
      <c r="E19" s="315">
        <v>0.0</v>
      </c>
      <c r="F19" s="315">
        <v>0.0</v>
      </c>
      <c r="G19" s="315">
        <v>0.0</v>
      </c>
      <c r="H19" s="315">
        <v>0.0</v>
      </c>
      <c r="I19" s="315">
        <v>0.0</v>
      </c>
      <c r="J19" s="315">
        <v>0.0</v>
      </c>
      <c r="K19" s="315">
        <v>0.0</v>
      </c>
      <c r="L19" s="315">
        <v>0.0</v>
      </c>
      <c r="M19" s="315">
        <v>0.0</v>
      </c>
      <c r="N19" s="315">
        <v>0.0</v>
      </c>
      <c r="O19" s="315">
        <v>0.0</v>
      </c>
      <c r="P19" s="315">
        <v>0.0</v>
      </c>
    </row>
    <row r="20" spans="1:18" customHeight="1" ht="18.75">
      <c r="A20" s="224"/>
      <c r="B20" s="224"/>
      <c r="C20" s="224"/>
      <c r="D20" s="223"/>
      <c r="E20" s="315">
        <v>0.0</v>
      </c>
      <c r="F20" s="315">
        <v>0.0</v>
      </c>
      <c r="G20" s="315">
        <v>0.0</v>
      </c>
      <c r="H20" s="315">
        <v>0.0</v>
      </c>
      <c r="I20" s="315">
        <v>0.0</v>
      </c>
      <c r="J20" s="315">
        <v>0.0</v>
      </c>
      <c r="K20" s="315">
        <v>0.0</v>
      </c>
      <c r="L20" s="315">
        <v>0.0</v>
      </c>
      <c r="M20" s="315">
        <v>0.0</v>
      </c>
      <c r="N20" s="315">
        <v>0.0</v>
      </c>
      <c r="O20" s="315">
        <v>0.0</v>
      </c>
      <c r="P20" s="315">
        <v>0.0</v>
      </c>
    </row>
    <row r="21" spans="1:18" customHeight="1" ht="18.75">
      <c r="A21" s="317" t="s">
        <v>26</v>
      </c>
      <c r="B21" s="317" t="s">
        <v>26</v>
      </c>
      <c r="C21" s="317" t="s">
        <v>26</v>
      </c>
      <c r="D21" s="318" t="s">
        <v>214</v>
      </c>
      <c r="E21" s="316">
        <v>0.0</v>
      </c>
      <c r="F21" s="316">
        <v>0.0</v>
      </c>
      <c r="G21" s="316">
        <v>0.0</v>
      </c>
      <c r="H21" s="316">
        <v>0.0</v>
      </c>
      <c r="I21" s="316">
        <v>0.0</v>
      </c>
      <c r="J21" s="316">
        <v>0.0</v>
      </c>
      <c r="K21" s="316">
        <v>0.0</v>
      </c>
      <c r="L21" s="316">
        <v>0.0</v>
      </c>
      <c r="M21" s="316">
        <v>0.0</v>
      </c>
      <c r="N21" s="316">
        <v>0.0</v>
      </c>
      <c r="O21" s="316">
        <v>0.0</v>
      </c>
      <c r="P21" s="316">
        <v>0.0</v>
      </c>
    </row>
    <row r="22" spans="1:18" customHeight="1" ht="18.75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</row>
    <row r="23" spans="1:18" customHeight="1" ht="18.75">
      <c r="A23" s="218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</row>
    <row r="24" spans="1:18" customHeight="1" ht="18.75" hidden="true">
      <c r="A24" s="443"/>
      <c r="B24" s="443"/>
      <c r="C24" s="443"/>
      <c r="D24" s="443"/>
      <c r="E24" s="443"/>
      <c r="F24" s="218"/>
      <c r="G24" s="220"/>
      <c r="H24" s="219"/>
      <c r="I24" s="218"/>
      <c r="J24" s="218"/>
      <c r="K24" s="218"/>
      <c r="L24" s="218"/>
      <c r="M24" s="442"/>
      <c r="N24" s="442"/>
      <c r="O24" s="442"/>
      <c r="P24" s="218"/>
    </row>
    <row r="25" spans="1:18" customHeight="1" ht="18.75" hidden="true">
      <c r="A25" s="221"/>
      <c r="B25" s="221"/>
      <c r="C25" s="221"/>
      <c r="D25" s="220"/>
      <c r="E25" s="220"/>
      <c r="F25" s="220"/>
      <c r="G25" s="220"/>
      <c r="H25" s="219"/>
      <c r="I25" s="218"/>
      <c r="J25" s="218"/>
      <c r="K25" s="218"/>
      <c r="L25" s="218"/>
      <c r="M25" s="218"/>
      <c r="N25" s="218"/>
      <c r="O25" s="218"/>
      <c r="P25" s="218"/>
    </row>
    <row r="26" spans="1:18" customHeight="1" ht="40.5" s="215" customFormat="1">
      <c r="A26" s="309" t="s">
        <v>61</v>
      </c>
      <c r="B26" s="309"/>
      <c r="C26" s="310"/>
      <c r="D26" s="310"/>
      <c r="E26" s="310"/>
      <c r="F26" s="310"/>
      <c r="G26" s="311"/>
      <c r="H26" s="308"/>
      <c r="I26" s="311"/>
      <c r="J26" s="311"/>
      <c r="K26" s="312"/>
      <c r="L26" s="312"/>
      <c r="M26" s="313"/>
      <c r="N26" s="311"/>
      <c r="O26" s="314"/>
      <c r="P26" s="314"/>
      <c r="Q26" s="217"/>
      <c r="R26" s="217"/>
    </row>
    <row r="27" spans="1:18" customHeight="1" ht="27.75" s="215" customFormat="1">
      <c r="A27" s="446" t="s">
        <v>62</v>
      </c>
      <c r="B27" s="446"/>
      <c r="C27" s="446"/>
      <c r="D27" s="446"/>
      <c r="E27" s="446"/>
      <c r="F27" s="309"/>
      <c r="G27" s="311"/>
      <c r="H27" s="311"/>
      <c r="I27" s="311"/>
      <c r="J27" s="311"/>
      <c r="K27" s="311"/>
      <c r="L27" s="311"/>
      <c r="M27" s="450" t="s">
        <v>42</v>
      </c>
      <c r="N27" s="450"/>
      <c r="O27" s="450"/>
      <c r="P27" s="450"/>
      <c r="Q27" s="216"/>
      <c r="R27" s="216"/>
    </row>
    <row r="28" spans="1:18" customHeight="1" ht="18.75">
      <c r="A28" s="214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</row>
    <row r="29" spans="1:18" customHeight="1" ht="18.75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</row>
    <row r="30" spans="1:18" customHeight="1" ht="18.75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</row>
    <row r="31" spans="1:18" customHeight="1" ht="18.75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</row>
    <row r="32" spans="1:18" customHeight="1" ht="18.7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</row>
    <row r="33" spans="1:18" customHeight="1" ht="18.7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</row>
    <row r="34" spans="1:18" customHeight="1" ht="18.75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</row>
    <row r="35" spans="1:18" customHeight="1" ht="18.75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</row>
    <row r="36" spans="1:18" customHeight="1" ht="18.75">
      <c r="A36" s="214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</row>
    <row r="37" spans="1:18" customHeight="1" ht="18.75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</row>
    <row r="38" spans="1:18" customHeight="1" ht="18.75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</row>
    <row r="39" spans="1:18" customHeight="1" ht="18.75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</row>
    <row r="40" spans="1:18" customHeight="1" ht="18.75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</row>
    <row r="41" spans="1:18" customHeight="1" ht="18.75">
      <c r="A41" s="214"/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</row>
    <row r="42" spans="1:18" customHeight="1" ht="18.75">
      <c r="A42" s="214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</row>
    <row r="43" spans="1:18" customHeight="1" ht="18.75">
      <c r="A43" s="214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</row>
    <row r="44" spans="1:18" customHeight="1" ht="18.75">
      <c r="A44" s="214"/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</row>
    <row r="45" spans="1:18" customHeight="1" ht="18.75">
      <c r="A45" s="214"/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</row>
    <row r="46" spans="1:18" customHeight="1" ht="18.75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</row>
    <row r="47" spans="1:18" customHeight="1" ht="18.75">
      <c r="A47" s="214"/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</row>
    <row r="48" spans="1:18" customHeight="1" ht="18.75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</row>
    <row r="49" spans="1:18" customHeight="1" ht="18.75">
      <c r="A49" s="214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</row>
    <row r="50" spans="1:18" customHeight="1" ht="18.75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</row>
    <row r="51" spans="1:18" customHeight="1" ht="18.7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</row>
    <row r="52" spans="1:18" customHeight="1" ht="18.7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</row>
    <row r="53" spans="1:18" customHeight="1" ht="18.75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</row>
    <row r="54" spans="1:18" customHeight="1" ht="18.75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</row>
    <row r="55" spans="1:18" customHeight="1" ht="18.75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</row>
    <row r="56" spans="1:18" customHeight="1" ht="18.75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</row>
    <row r="57" spans="1:18" customHeight="1" ht="18.75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</row>
    <row r="58" spans="1:18" customHeight="1" ht="18.75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</row>
    <row r="59" spans="1:18" customHeight="1" ht="18.75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</row>
    <row r="60" spans="1:18" customHeight="1" ht="18.75">
      <c r="A60" s="214"/>
      <c r="B60" s="214"/>
      <c r="C60" s="214"/>
      <c r="D60" s="214"/>
      <c r="E60" s="214"/>
      <c r="F60" s="214"/>
      <c r="G60" s="214"/>
      <c r="H60" s="214"/>
      <c r="I60" s="214"/>
      <c r="J60" s="214"/>
      <c r="K60" s="214"/>
      <c r="L60" s="214"/>
    </row>
    <row r="61" spans="1:18" customHeight="1" ht="18.75">
      <c r="A61" s="214"/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</row>
    <row r="62" spans="1:18" customHeight="1" ht="18.75">
      <c r="A62" s="214"/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</row>
    <row r="63" spans="1:18" customHeight="1" ht="18.75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</row>
    <row r="64" spans="1:18" customHeight="1" ht="18.75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</row>
    <row r="65" spans="1:18" customHeight="1" ht="18.75">
      <c r="A65" s="214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</row>
    <row r="66" spans="1:18" customHeight="1" ht="18.75">
      <c r="A66" s="214"/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</row>
    <row r="67" spans="1:18" customHeight="1" ht="18.75">
      <c r="A67" s="214"/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</row>
    <row r="68" spans="1:18" customHeight="1" ht="18.75">
      <c r="A68" s="214"/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</row>
    <row r="69" spans="1:18" customHeight="1" ht="18.75">
      <c r="A69" s="214"/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</row>
    <row r="70" spans="1:18" customHeight="1" ht="18.75">
      <c r="A70" s="214"/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</row>
    <row r="71" spans="1:18" customHeight="1" ht="18.75">
      <c r="A71" s="214"/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</row>
    <row r="72" spans="1:18" customHeight="1" ht="18.75">
      <c r="A72" s="214"/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</row>
    <row r="73" spans="1:18" customHeight="1" ht="18.75">
      <c r="A73" s="214"/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</row>
    <row r="74" spans="1:18" customHeight="1" ht="18.75">
      <c r="A74" s="214"/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</row>
    <row r="75" spans="1:18" customHeight="1" ht="18.75">
      <c r="A75" s="214"/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</row>
    <row r="76" spans="1:18" customHeight="1" ht="18.75">
      <c r="A76" s="214"/>
      <c r="B76" s="214"/>
      <c r="C76" s="214"/>
      <c r="D76" s="214"/>
      <c r="E76" s="214"/>
      <c r="F76" s="214"/>
      <c r="G76" s="214"/>
      <c r="H76" s="214"/>
      <c r="I76" s="214"/>
      <c r="J76" s="214"/>
      <c r="K76" s="214"/>
      <c r="L76" s="214"/>
    </row>
    <row r="77" spans="1:18" customHeight="1" ht="18.75">
      <c r="A77" s="214"/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</row>
    <row r="78" spans="1:18" customHeight="1" ht="18.75">
      <c r="A78" s="214"/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</row>
    <row r="79" spans="1:18" customHeight="1" ht="18.75">
      <c r="A79" s="214"/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</row>
    <row r="80" spans="1:18" customHeight="1" ht="18.75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</row>
    <row r="81" spans="1:18" customHeight="1" ht="18.75">
      <c r="A81" s="214"/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</row>
    <row r="82" spans="1:18" customHeight="1" ht="18.75">
      <c r="A82" s="214"/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</row>
    <row r="83" spans="1:18" customHeight="1" ht="18.75">
      <c r="A83" s="214"/>
      <c r="B83" s="214"/>
      <c r="C83" s="214"/>
      <c r="D83" s="214"/>
      <c r="E83" s="214"/>
      <c r="F83" s="214"/>
      <c r="G83" s="214"/>
      <c r="H83" s="214"/>
      <c r="I83" s="214"/>
      <c r="J83" s="214"/>
      <c r="K83" s="214"/>
      <c r="L83" s="214"/>
    </row>
    <row r="84" spans="1:18" customHeight="1" ht="18.75">
      <c r="A84" s="214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</row>
    <row r="85" spans="1:18" customHeight="1" ht="18.75">
      <c r="A85" s="214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</row>
    <row r="86" spans="1:18" customHeight="1" ht="18.75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</row>
    <row r="87" spans="1:18" customHeight="1" ht="18.75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214"/>
    </row>
    <row r="88" spans="1:18" customHeight="1" ht="18.75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</row>
    <row r="89" spans="1:18" customHeight="1" ht="18.75">
      <c r="A89" s="214"/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</row>
    <row r="90" spans="1:18" customHeight="1" ht="18.75">
      <c r="A90" s="214"/>
      <c r="B90" s="214"/>
      <c r="C90" s="214"/>
      <c r="D90" s="214"/>
      <c r="E90" s="214"/>
      <c r="F90" s="214"/>
      <c r="G90" s="214"/>
      <c r="H90" s="214"/>
      <c r="I90" s="214"/>
      <c r="J90" s="214"/>
      <c r="K90" s="214"/>
      <c r="L90" s="214"/>
    </row>
    <row r="91" spans="1:18" customHeight="1" ht="18.75">
      <c r="A91" s="214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</row>
    <row r="92" spans="1:18" customHeight="1" ht="18.75">
      <c r="A92" s="214"/>
      <c r="B92" s="214"/>
      <c r="C92" s="214"/>
      <c r="D92" s="214"/>
      <c r="E92" s="214"/>
      <c r="F92" s="214"/>
      <c r="G92" s="214"/>
      <c r="H92" s="214"/>
      <c r="I92" s="214"/>
      <c r="J92" s="214"/>
      <c r="K92" s="214"/>
      <c r="L92" s="214"/>
    </row>
    <row r="93" spans="1:18" customHeight="1" ht="18.75">
      <c r="A93" s="214"/>
      <c r="B93" s="214"/>
      <c r="C93" s="214"/>
      <c r="D93" s="214"/>
      <c r="E93" s="214"/>
      <c r="F93" s="214"/>
      <c r="G93" s="214"/>
      <c r="H93" s="214"/>
      <c r="I93" s="214"/>
      <c r="J93" s="214"/>
      <c r="K93" s="214"/>
      <c r="L93" s="214"/>
    </row>
    <row r="94" spans="1:18" customHeight="1" ht="18.75">
      <c r="A94" s="214"/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214"/>
    </row>
    <row r="95" spans="1:18" customHeight="1" ht="18.75">
      <c r="A95" s="214"/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214"/>
    </row>
    <row r="96" spans="1:18" customHeight="1" ht="18.75">
      <c r="A96" s="214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</row>
    <row r="97" spans="1:18" customHeight="1" ht="18.75">
      <c r="A97" s="214"/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</row>
    <row r="98" spans="1:18" customHeight="1" ht="18.75">
      <c r="A98" s="214"/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</row>
    <row r="99" spans="1:18" customHeight="1" ht="18.75">
      <c r="A99" s="214"/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</row>
    <row r="100" spans="1:18" customHeight="1" ht="18.75">
      <c r="A100" s="214"/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</row>
    <row r="101" spans="1:18" customHeight="1" ht="18.75">
      <c r="A101" s="214"/>
      <c r="B101" s="214"/>
      <c r="C101" s="214"/>
      <c r="D101" s="214"/>
      <c r="E101" s="214"/>
      <c r="F101" s="214"/>
      <c r="G101" s="214"/>
      <c r="H101" s="214"/>
      <c r="I101" s="214"/>
      <c r="J101" s="214"/>
      <c r="K101" s="214"/>
      <c r="L101" s="214"/>
    </row>
    <row r="102" spans="1:18" customHeight="1" ht="18.75">
      <c r="A102" s="214"/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</row>
    <row r="103" spans="1:18" customHeight="1" ht="18.75">
      <c r="A103" s="214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</row>
    <row r="104" spans="1:18" customHeight="1" ht="18.75">
      <c r="A104" s="214"/>
      <c r="B104" s="214"/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</row>
    <row r="105" spans="1:18" customHeight="1" ht="18.75">
      <c r="A105" s="214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</row>
    <row r="106" spans="1:18" customHeight="1" ht="18.75">
      <c r="A106" s="214"/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</row>
    <row r="107" spans="1:18" customHeight="1" ht="18.75">
      <c r="A107" s="214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</row>
    <row r="108" spans="1:18" customHeight="1" ht="18.75">
      <c r="A108" s="214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</row>
    <row r="109" spans="1:18" customHeight="1" ht="18.75">
      <c r="A109" s="214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</row>
    <row r="110" spans="1:18" customHeight="1" ht="18.75">
      <c r="A110" s="214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</row>
    <row r="111" spans="1:18" customHeight="1" ht="18.75">
      <c r="A111" s="214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</row>
    <row r="112" spans="1:18" customHeight="1" ht="18.75">
      <c r="A112" s="214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</row>
    <row r="113" spans="1:18" customHeight="1" ht="18.75">
      <c r="A113" s="214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</row>
    <row r="114" spans="1:18" customHeight="1" ht="18.75">
      <c r="A114" s="214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</row>
    <row r="115" spans="1:18" customHeight="1" ht="18.75">
      <c r="A115" s="214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</row>
    <row r="116" spans="1:18" customHeight="1" ht="18.75">
      <c r="A116" s="214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</row>
    <row r="117" spans="1:18" customHeight="1" ht="18.75">
      <c r="A117" s="214"/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</row>
    <row r="118" spans="1:18" customHeight="1" ht="18.75">
      <c r="A118" s="214"/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</row>
    <row r="119" spans="1:18" customHeight="1" ht="18.75">
      <c r="A119" s="214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</row>
    <row r="120" spans="1:18" customHeight="1" ht="18.75">
      <c r="A120" s="214"/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  <c r="L120" s="214"/>
    </row>
    <row r="121" spans="1:18" customHeight="1" ht="18.75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</row>
    <row r="122" spans="1:18" customHeight="1" ht="18.75">
      <c r="A122" s="214"/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</row>
    <row r="123" spans="1:18" customHeight="1" ht="18.75">
      <c r="A123" s="214"/>
      <c r="B123" s="214"/>
      <c r="C123" s="214"/>
      <c r="D123" s="214"/>
      <c r="E123" s="214"/>
      <c r="F123" s="214"/>
      <c r="G123" s="214"/>
      <c r="H123" s="214"/>
      <c r="I123" s="214"/>
      <c r="J123" s="214"/>
      <c r="K123" s="214"/>
      <c r="L123" s="214"/>
    </row>
    <row r="124" spans="1:18" customHeight="1" ht="18.75">
      <c r="A124" s="214"/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</row>
    <row r="125" spans="1:18" customHeight="1" ht="18.75">
      <c r="A125" s="214"/>
      <c r="B125" s="214"/>
      <c r="C125" s="214"/>
      <c r="D125" s="214"/>
      <c r="E125" s="214"/>
      <c r="F125" s="214"/>
      <c r="G125" s="214"/>
      <c r="H125" s="214"/>
      <c r="I125" s="214"/>
      <c r="J125" s="214"/>
      <c r="K125" s="214"/>
      <c r="L125" s="214"/>
    </row>
    <row r="126" spans="1:18" customHeight="1" ht="18.75">
      <c r="A126" s="214"/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</row>
    <row r="127" spans="1:18" customHeight="1" ht="18.75">
      <c r="A127" s="214"/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</row>
    <row r="128" spans="1:18" customHeight="1" ht="18.75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</row>
    <row r="129" spans="1:18" customHeight="1" ht="18.75">
      <c r="A129" s="214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</row>
    <row r="130" spans="1:18" customHeight="1" ht="18.75">
      <c r="A130" s="214"/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  <c r="L130" s="214"/>
    </row>
    <row r="131" spans="1:18" customHeight="1" ht="18.75">
      <c r="A131" s="214"/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</row>
    <row r="132" spans="1:18" customHeight="1" ht="18.75">
      <c r="A132" s="214"/>
      <c r="B132" s="214"/>
      <c r="C132" s="214"/>
      <c r="D132" s="214"/>
      <c r="E132" s="214"/>
      <c r="F132" s="214"/>
      <c r="G132" s="214"/>
      <c r="H132" s="214"/>
      <c r="I132" s="214"/>
      <c r="J132" s="214"/>
      <c r="K132" s="214"/>
      <c r="L132" s="214"/>
    </row>
    <row r="133" spans="1:18" customHeight="1" ht="18.75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  <c r="K133" s="214"/>
      <c r="L133" s="214"/>
    </row>
    <row r="134" spans="1:18" customHeight="1" ht="18.75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  <c r="L134" s="214"/>
    </row>
    <row r="135" spans="1:18" customHeight="1" ht="18.75">
      <c r="A135" s="214"/>
      <c r="B135" s="214"/>
      <c r="C135" s="214"/>
      <c r="D135" s="214"/>
      <c r="E135" s="214"/>
      <c r="F135" s="214"/>
      <c r="G135" s="214"/>
      <c r="H135" s="214"/>
      <c r="I135" s="214"/>
      <c r="J135" s="214"/>
      <c r="K135" s="214"/>
      <c r="L135" s="214"/>
    </row>
    <row r="136" spans="1:18" customHeight="1" ht="18.75">
      <c r="A136" s="214"/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</row>
    <row r="137" spans="1:18" customHeight="1" ht="18.75">
      <c r="A137" s="214"/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</row>
    <row r="138" spans="1:18" customHeight="1" ht="18.75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</row>
    <row r="139" spans="1:18" customHeight="1" ht="18.75">
      <c r="A139" s="214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</row>
    <row r="140" spans="1:18" customHeight="1" ht="18.75">
      <c r="A140" s="214"/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</row>
    <row r="141" spans="1:18" customHeight="1" ht="18.75">
      <c r="A141" s="214"/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</row>
    <row r="142" spans="1:18" customHeight="1" ht="18.75">
      <c r="A142" s="214"/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</row>
    <row r="143" spans="1:18" customHeight="1" ht="18.75">
      <c r="A143" s="214"/>
      <c r="B143" s="214"/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</row>
    <row r="144" spans="1:18" customHeight="1" ht="18.75">
      <c r="A144" s="214"/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</row>
    <row r="145" spans="1:18" customHeight="1" ht="18.75">
      <c r="A145" s="214"/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</row>
    <row r="146" spans="1:18" customHeight="1" ht="18.75">
      <c r="A146" s="214"/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</row>
    <row r="147" spans="1:18" customHeight="1" ht="18.75">
      <c r="A147" s="214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</row>
    <row r="148" spans="1:18" customHeight="1" ht="18.75">
      <c r="A148" s="214"/>
      <c r="B148" s="214"/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</row>
    <row r="149" spans="1:18" customHeight="1" ht="18.75">
      <c r="A149" s="214"/>
      <c r="B149" s="214"/>
      <c r="C149" s="214"/>
      <c r="D149" s="214"/>
      <c r="E149" s="214"/>
      <c r="F149" s="214"/>
      <c r="G149" s="214"/>
      <c r="H149" s="214"/>
      <c r="I149" s="214"/>
      <c r="J149" s="214"/>
      <c r="K149" s="214"/>
      <c r="L149" s="214"/>
    </row>
    <row r="150" spans="1:18" customHeight="1" ht="18.75">
      <c r="A150" s="214"/>
      <c r="B150" s="214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</row>
    <row r="151" spans="1:18" customHeight="1" ht="18.75">
      <c r="A151" s="214"/>
      <c r="B151" s="214"/>
      <c r="C151" s="214"/>
      <c r="D151" s="214"/>
      <c r="E151" s="214"/>
      <c r="F151" s="214"/>
      <c r="G151" s="214"/>
      <c r="H151" s="214"/>
      <c r="I151" s="214"/>
      <c r="J151" s="214"/>
      <c r="K151" s="214"/>
      <c r="L151" s="214"/>
    </row>
    <row r="152" spans="1:18" customHeight="1" ht="18.75">
      <c r="A152" s="214"/>
      <c r="B152" s="214"/>
      <c r="C152" s="214"/>
      <c r="D152" s="214"/>
      <c r="E152" s="214"/>
      <c r="F152" s="214"/>
      <c r="G152" s="214"/>
      <c r="H152" s="214"/>
      <c r="I152" s="214"/>
      <c r="J152" s="214"/>
      <c r="K152" s="214"/>
      <c r="L152" s="214"/>
    </row>
    <row r="153" spans="1:18" customHeight="1" ht="18.75">
      <c r="A153" s="214"/>
      <c r="B153" s="214"/>
      <c r="C153" s="214"/>
      <c r="D153" s="214"/>
      <c r="E153" s="214"/>
      <c r="F153" s="214"/>
      <c r="G153" s="214"/>
      <c r="H153" s="214"/>
      <c r="I153" s="214"/>
      <c r="J153" s="214"/>
      <c r="K153" s="214"/>
      <c r="L153" s="214"/>
    </row>
    <row r="154" spans="1:18" customHeight="1" ht="18.75">
      <c r="A154" s="214"/>
      <c r="B154" s="214"/>
      <c r="C154" s="214"/>
      <c r="D154" s="214"/>
      <c r="E154" s="214"/>
      <c r="F154" s="214"/>
      <c r="G154" s="214"/>
      <c r="H154" s="214"/>
      <c r="I154" s="214"/>
      <c r="J154" s="214"/>
      <c r="K154" s="214"/>
      <c r="L154" s="214"/>
    </row>
    <row r="155" spans="1:18" customHeight="1" ht="18.75">
      <c r="A155" s="214"/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</row>
    <row r="156" spans="1:18" customHeight="1" ht="18.75">
      <c r="A156" s="214"/>
      <c r="B156" s="214"/>
      <c r="C156" s="214"/>
      <c r="D156" s="214"/>
      <c r="E156" s="214"/>
      <c r="F156" s="214"/>
      <c r="G156" s="214"/>
      <c r="H156" s="214"/>
      <c r="I156" s="214"/>
      <c r="J156" s="214"/>
      <c r="K156" s="214"/>
      <c r="L156" s="214"/>
    </row>
    <row r="157" spans="1:18" customHeight="1" ht="18.75">
      <c r="A157" s="214"/>
      <c r="B157" s="214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</row>
    <row r="158" spans="1:18" customHeight="1" ht="18.75">
      <c r="A158" s="214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</row>
    <row r="159" spans="1:18" customHeight="1" ht="18.75">
      <c r="A159" s="214"/>
      <c r="B159" s="214"/>
      <c r="C159" s="214"/>
      <c r="D159" s="214"/>
      <c r="E159" s="214"/>
      <c r="F159" s="214"/>
      <c r="G159" s="214"/>
      <c r="H159" s="214"/>
      <c r="I159" s="214"/>
      <c r="J159" s="214"/>
      <c r="K159" s="214"/>
      <c r="L159" s="214"/>
    </row>
    <row r="160" spans="1:18" customHeight="1" ht="18.75">
      <c r="A160" s="214"/>
      <c r="B160" s="214"/>
      <c r="C160" s="214"/>
      <c r="D160" s="214"/>
      <c r="E160" s="214"/>
      <c r="F160" s="214"/>
      <c r="G160" s="214"/>
      <c r="H160" s="214"/>
      <c r="I160" s="214"/>
      <c r="J160" s="214"/>
      <c r="K160" s="214"/>
      <c r="L160" s="214"/>
    </row>
    <row r="161" spans="1:18" customHeight="1" ht="18.75">
      <c r="A161" s="214"/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</row>
    <row r="162" spans="1:18" customHeight="1" ht="18.75">
      <c r="A162" s="214"/>
      <c r="B162" s="214"/>
      <c r="C162" s="214"/>
      <c r="D162" s="214"/>
      <c r="E162" s="214"/>
      <c r="F162" s="214"/>
      <c r="G162" s="214"/>
      <c r="H162" s="214"/>
      <c r="I162" s="214"/>
      <c r="J162" s="214"/>
      <c r="K162" s="214"/>
      <c r="L162" s="214"/>
    </row>
    <row r="163" spans="1:18" customHeight="1" ht="18.75">
      <c r="A163" s="214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</row>
    <row r="164" spans="1:18" customHeight="1" ht="18.75">
      <c r="A164" s="214"/>
      <c r="B164" s="214"/>
      <c r="C164" s="214"/>
      <c r="D164" s="214"/>
      <c r="E164" s="214"/>
      <c r="F164" s="214"/>
      <c r="G164" s="214"/>
      <c r="H164" s="214"/>
      <c r="I164" s="214"/>
      <c r="J164" s="214"/>
      <c r="K164" s="214"/>
      <c r="L164" s="214"/>
    </row>
    <row r="165" spans="1:18" customHeight="1" ht="18.75">
      <c r="A165" s="214"/>
      <c r="B165" s="214"/>
      <c r="C165" s="214"/>
      <c r="D165" s="214"/>
      <c r="E165" s="214"/>
      <c r="F165" s="214"/>
      <c r="G165" s="214"/>
      <c r="H165" s="214"/>
      <c r="I165" s="214"/>
      <c r="J165" s="214"/>
      <c r="K165" s="214"/>
      <c r="L165" s="214"/>
    </row>
    <row r="166" spans="1:18" customHeight="1" ht="18.75">
      <c r="A166" s="214"/>
      <c r="B166" s="214"/>
      <c r="C166" s="214"/>
      <c r="D166" s="214"/>
      <c r="E166" s="214"/>
      <c r="F166" s="214"/>
      <c r="G166" s="214"/>
      <c r="H166" s="214"/>
      <c r="I166" s="214"/>
      <c r="J166" s="214"/>
      <c r="K166" s="214"/>
      <c r="L166" s="214"/>
    </row>
    <row r="167" spans="1:18" customHeight="1" ht="18.75">
      <c r="A167" s="214"/>
      <c r="B167" s="214"/>
      <c r="C167" s="214"/>
      <c r="D167" s="214"/>
      <c r="E167" s="214"/>
      <c r="F167" s="214"/>
      <c r="G167" s="214"/>
      <c r="H167" s="214"/>
      <c r="I167" s="214"/>
      <c r="J167" s="214"/>
      <c r="K167" s="214"/>
      <c r="L167" s="214"/>
    </row>
    <row r="168" spans="1:18" customHeight="1" ht="18.75">
      <c r="A168" s="214"/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</row>
    <row r="169" spans="1:18" customHeight="1" ht="18.75">
      <c r="A169" s="214"/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</row>
    <row r="170" spans="1:18" customHeight="1" ht="18.75">
      <c r="A170" s="214"/>
      <c r="B170" s="214"/>
      <c r="C170" s="214"/>
      <c r="D170" s="214"/>
      <c r="E170" s="214"/>
      <c r="F170" s="214"/>
      <c r="G170" s="214"/>
      <c r="H170" s="214"/>
      <c r="I170" s="214"/>
      <c r="J170" s="214"/>
      <c r="K170" s="214"/>
      <c r="L170" s="214"/>
    </row>
    <row r="171" spans="1:18" customHeight="1" ht="18.75">
      <c r="A171" s="214"/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  <c r="L171" s="214"/>
    </row>
    <row r="172" spans="1:18" customHeight="1" ht="18.75">
      <c r="A172" s="214"/>
      <c r="B172" s="214"/>
      <c r="C172" s="214"/>
      <c r="D172" s="214"/>
      <c r="E172" s="214"/>
      <c r="F172" s="214"/>
      <c r="G172" s="214"/>
      <c r="H172" s="214"/>
      <c r="I172" s="214"/>
      <c r="J172" s="214"/>
      <c r="K172" s="214"/>
      <c r="L172" s="214"/>
    </row>
    <row r="173" spans="1:18" customHeight="1" ht="18.75">
      <c r="A173" s="214"/>
      <c r="B173" s="214"/>
      <c r="C173" s="214"/>
      <c r="D173" s="214"/>
      <c r="E173" s="214"/>
      <c r="F173" s="214"/>
      <c r="G173" s="214"/>
      <c r="H173" s="214"/>
      <c r="I173" s="214"/>
      <c r="J173" s="214"/>
      <c r="K173" s="214"/>
      <c r="L173" s="214"/>
    </row>
    <row r="174" spans="1:18" customHeight="1" ht="18.75">
      <c r="A174" s="214"/>
      <c r="B174" s="214"/>
      <c r="C174" s="214"/>
      <c r="D174" s="214"/>
      <c r="E174" s="214"/>
      <c r="F174" s="214"/>
      <c r="G174" s="214"/>
      <c r="H174" s="214"/>
      <c r="I174" s="214"/>
      <c r="J174" s="214"/>
      <c r="K174" s="214"/>
      <c r="L174" s="214"/>
    </row>
    <row r="175" spans="1:18" customHeight="1" ht="18.75">
      <c r="A175" s="214"/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  <c r="L175" s="214"/>
    </row>
    <row r="176" spans="1:18" customHeight="1" ht="18.75">
      <c r="A176" s="214"/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</row>
    <row r="177" spans="1:18" customHeight="1" ht="18.75">
      <c r="A177" s="214"/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  <c r="L177" s="214"/>
    </row>
    <row r="178" spans="1:18" customHeight="1" ht="18.75">
      <c r="A178" s="214"/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</row>
    <row r="179" spans="1:18" customHeight="1" ht="18.75">
      <c r="A179" s="214"/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  <c r="L179" s="214"/>
    </row>
    <row r="180" spans="1:18" customHeight="1" ht="18.75">
      <c r="A180" s="214"/>
      <c r="B180" s="214"/>
      <c r="C180" s="214"/>
      <c r="D180" s="214"/>
      <c r="E180" s="214"/>
      <c r="F180" s="214"/>
      <c r="G180" s="214"/>
      <c r="H180" s="214"/>
      <c r="I180" s="214"/>
      <c r="J180" s="214"/>
      <c r="K180" s="214"/>
      <c r="L180" s="214"/>
    </row>
    <row r="181" spans="1:18" customHeight="1" ht="18.75">
      <c r="A181" s="214"/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  <c r="L181" s="214"/>
    </row>
    <row r="182" spans="1:18" customHeight="1" ht="18.75">
      <c r="A182" s="214"/>
      <c r="B182" s="214"/>
      <c r="C182" s="214"/>
      <c r="D182" s="214"/>
      <c r="E182" s="214"/>
      <c r="F182" s="214"/>
      <c r="G182" s="214"/>
      <c r="H182" s="214"/>
      <c r="I182" s="214"/>
      <c r="J182" s="214"/>
      <c r="K182" s="214"/>
      <c r="L182" s="214"/>
    </row>
    <row r="183" spans="1:18" customHeight="1" ht="18.75">
      <c r="A183" s="214"/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</row>
    <row r="184" spans="1:18" customHeight="1" ht="18.75">
      <c r="A184" s="214"/>
      <c r="B184" s="214"/>
      <c r="C184" s="214"/>
      <c r="D184" s="214"/>
      <c r="E184" s="214"/>
      <c r="F184" s="214"/>
      <c r="G184" s="214"/>
      <c r="H184" s="214"/>
      <c r="I184" s="214"/>
      <c r="J184" s="214"/>
      <c r="K184" s="214"/>
      <c r="L184" s="214"/>
    </row>
    <row r="185" spans="1:18" customHeight="1" ht="18.75">
      <c r="A185" s="214"/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  <c r="L185" s="214"/>
    </row>
    <row r="186" spans="1:18" customHeight="1" ht="18.75">
      <c r="A186" s="214"/>
      <c r="B186" s="214"/>
      <c r="C186" s="214"/>
      <c r="D186" s="214"/>
      <c r="E186" s="214"/>
      <c r="F186" s="214"/>
      <c r="G186" s="214"/>
      <c r="H186" s="214"/>
      <c r="I186" s="214"/>
      <c r="J186" s="214"/>
      <c r="K186" s="214"/>
      <c r="L186" s="214"/>
    </row>
    <row r="187" spans="1:18" customHeight="1" ht="18.75">
      <c r="A187" s="214"/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  <c r="L187" s="214"/>
    </row>
    <row r="188" spans="1:18" customHeight="1" ht="18.75">
      <c r="A188" s="214"/>
      <c r="B188" s="214"/>
      <c r="C188" s="214"/>
      <c r="D188" s="214"/>
      <c r="E188" s="214"/>
      <c r="F188" s="214"/>
      <c r="G188" s="214"/>
      <c r="H188" s="214"/>
      <c r="I188" s="214"/>
      <c r="J188" s="214"/>
      <c r="K188" s="214"/>
      <c r="L188" s="214"/>
    </row>
    <row r="189" spans="1:18" customHeight="1" ht="18.75">
      <c r="A189" s="214"/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  <c r="L189" s="214"/>
    </row>
    <row r="190" spans="1:18" customHeight="1" ht="18.75">
      <c r="A190" s="214"/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</row>
    <row r="191" spans="1:18" customHeight="1" ht="18.75">
      <c r="A191" s="214"/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  <c r="L191" s="214"/>
    </row>
    <row r="192" spans="1:18" customHeight="1" ht="18.75">
      <c r="A192" s="214"/>
      <c r="B192" s="214"/>
      <c r="C192" s="214"/>
      <c r="D192" s="214"/>
      <c r="E192" s="214"/>
      <c r="F192" s="214"/>
      <c r="G192" s="214"/>
      <c r="H192" s="214"/>
      <c r="I192" s="214"/>
      <c r="J192" s="214"/>
      <c r="K192" s="214"/>
      <c r="L192" s="214"/>
    </row>
    <row r="193" spans="1:18" customHeight="1" ht="18.75">
      <c r="A193" s="214"/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  <c r="L193" s="214"/>
    </row>
    <row r="194" spans="1:18" customHeight="1" ht="18.75">
      <c r="A194" s="214"/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</row>
    <row r="195" spans="1:18" customHeight="1" ht="18.75">
      <c r="A195" s="214"/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</row>
    <row r="196" spans="1:18" customHeight="1" ht="18.75">
      <c r="A196" s="214"/>
      <c r="B196" s="214"/>
      <c r="C196" s="214"/>
      <c r="D196" s="214"/>
      <c r="E196" s="214"/>
      <c r="F196" s="214"/>
      <c r="G196" s="214"/>
      <c r="H196" s="214"/>
      <c r="I196" s="214"/>
      <c r="J196" s="214"/>
      <c r="K196" s="214"/>
      <c r="L196" s="214"/>
    </row>
    <row r="197" spans="1:18" customHeight="1" ht="18.75">
      <c r="A197" s="214"/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</row>
    <row r="198" spans="1:18" customHeight="1" ht="18.75">
      <c r="A198" s="214"/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</row>
    <row r="199" spans="1:18" customHeight="1" ht="18.75">
      <c r="A199" s="214"/>
      <c r="B199" s="214"/>
      <c r="C199" s="214"/>
      <c r="D199" s="214"/>
      <c r="E199" s="214"/>
      <c r="F199" s="214"/>
      <c r="G199" s="214"/>
      <c r="H199" s="214"/>
      <c r="I199" s="214"/>
      <c r="J199" s="214"/>
      <c r="K199" s="214"/>
      <c r="L199" s="214"/>
    </row>
    <row r="200" spans="1:18" customHeight="1" ht="18.75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  <c r="K200" s="214"/>
      <c r="L200" s="214"/>
    </row>
    <row r="201" spans="1:18" customHeight="1" ht="18.75">
      <c r="A201" s="214"/>
      <c r="B201" s="214"/>
      <c r="C201" s="214"/>
      <c r="D201" s="214"/>
      <c r="E201" s="214"/>
      <c r="F201" s="214"/>
      <c r="G201" s="214"/>
      <c r="H201" s="214"/>
      <c r="I201" s="214"/>
      <c r="J201" s="214"/>
      <c r="K201" s="214"/>
      <c r="L201" s="214"/>
    </row>
    <row r="202" spans="1:18" customHeight="1" ht="18.75">
      <c r="A202" s="214"/>
      <c r="B202" s="214"/>
      <c r="C202" s="214"/>
      <c r="D202" s="214"/>
      <c r="E202" s="214"/>
      <c r="F202" s="214"/>
      <c r="G202" s="214"/>
      <c r="H202" s="214"/>
      <c r="I202" s="214"/>
      <c r="J202" s="214"/>
      <c r="K202" s="214"/>
      <c r="L202" s="214"/>
    </row>
    <row r="203" spans="1:18" customHeight="1" ht="18.75">
      <c r="A203" s="214"/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L203" s="214"/>
    </row>
    <row r="204" spans="1:18" customHeight="1" ht="18.75">
      <c r="A204" s="214"/>
      <c r="B204" s="214"/>
      <c r="C204" s="214"/>
      <c r="D204" s="214"/>
      <c r="E204" s="214"/>
      <c r="F204" s="214"/>
      <c r="G204" s="214"/>
      <c r="H204" s="214"/>
      <c r="I204" s="214"/>
      <c r="J204" s="214"/>
      <c r="K204" s="214"/>
      <c r="L204" s="214"/>
    </row>
    <row r="205" spans="1:18" customHeight="1" ht="18.75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  <c r="K205" s="214"/>
      <c r="L205" s="214"/>
    </row>
    <row r="206" spans="1:18" customHeight="1" ht="18.75">
      <c r="A206" s="214"/>
      <c r="B206" s="214"/>
      <c r="C206" s="214"/>
      <c r="D206" s="214"/>
      <c r="E206" s="214"/>
      <c r="F206" s="214"/>
      <c r="G206" s="214"/>
      <c r="H206" s="214"/>
      <c r="I206" s="214"/>
      <c r="J206" s="214"/>
      <c r="K206" s="214"/>
      <c r="L206" s="214"/>
    </row>
    <row r="207" spans="1:18" customHeight="1" ht="18.75">
      <c r="A207" s="214"/>
      <c r="B207" s="214"/>
      <c r="C207" s="214"/>
      <c r="D207" s="214"/>
      <c r="E207" s="214"/>
      <c r="F207" s="214"/>
      <c r="G207" s="214"/>
      <c r="H207" s="214"/>
      <c r="I207" s="214"/>
      <c r="J207" s="214"/>
      <c r="K207" s="214"/>
      <c r="L207" s="214"/>
    </row>
    <row r="208" spans="1:18" customHeight="1" ht="18.75">
      <c r="A208" s="214"/>
      <c r="B208" s="214"/>
      <c r="C208" s="214"/>
      <c r="D208" s="214"/>
      <c r="E208" s="214"/>
      <c r="F208" s="214"/>
      <c r="G208" s="214"/>
      <c r="H208" s="214"/>
      <c r="I208" s="214"/>
      <c r="J208" s="214"/>
      <c r="K208" s="214"/>
      <c r="L208" s="214"/>
    </row>
    <row r="209" spans="1:18" customHeight="1" ht="18.75">
      <c r="A209" s="214"/>
      <c r="B209" s="214"/>
      <c r="C209" s="214"/>
      <c r="D209" s="214"/>
      <c r="E209" s="214"/>
      <c r="F209" s="214"/>
      <c r="G209" s="214"/>
      <c r="H209" s="214"/>
      <c r="I209" s="214"/>
      <c r="J209" s="214"/>
      <c r="K209" s="214"/>
      <c r="L209" s="214"/>
    </row>
    <row r="210" spans="1:18" customHeight="1" ht="18.75">
      <c r="A210" s="214"/>
      <c r="B210" s="214"/>
      <c r="C210" s="214"/>
      <c r="D210" s="214"/>
      <c r="E210" s="214"/>
      <c r="F210" s="214"/>
      <c r="G210" s="214"/>
      <c r="H210" s="214"/>
      <c r="I210" s="214"/>
      <c r="J210" s="214"/>
      <c r="K210" s="214"/>
      <c r="L210" s="214"/>
    </row>
    <row r="211" spans="1:18" customHeight="1" ht="18.75">
      <c r="A211" s="214"/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</row>
    <row r="212" spans="1:18" customHeight="1" ht="18.75">
      <c r="A212" s="214"/>
      <c r="B212" s="214"/>
      <c r="C212" s="214"/>
      <c r="D212" s="214"/>
      <c r="E212" s="214"/>
      <c r="F212" s="214"/>
      <c r="G212" s="214"/>
      <c r="H212" s="214"/>
      <c r="I212" s="214"/>
      <c r="J212" s="214"/>
      <c r="K212" s="214"/>
      <c r="L212" s="214"/>
    </row>
    <row r="213" spans="1:18" customHeight="1" ht="18.75">
      <c r="A213" s="214"/>
      <c r="B213" s="214"/>
      <c r="C213" s="214"/>
      <c r="D213" s="214"/>
      <c r="E213" s="214"/>
      <c r="F213" s="214"/>
      <c r="G213" s="214"/>
      <c r="H213" s="214"/>
      <c r="I213" s="214"/>
      <c r="J213" s="214"/>
      <c r="K213" s="214"/>
      <c r="L213" s="214"/>
    </row>
    <row r="214" spans="1:18" customHeight="1" ht="18.75">
      <c r="A214" s="214"/>
      <c r="B214" s="214"/>
      <c r="C214" s="214"/>
      <c r="D214" s="214"/>
      <c r="E214" s="214"/>
      <c r="F214" s="214"/>
      <c r="G214" s="214"/>
      <c r="H214" s="214"/>
      <c r="I214" s="214"/>
      <c r="J214" s="214"/>
      <c r="K214" s="214"/>
      <c r="L214" s="214"/>
    </row>
    <row r="215" spans="1:18" customHeight="1" ht="18.75">
      <c r="A215" s="214"/>
      <c r="B215" s="214"/>
      <c r="C215" s="214"/>
      <c r="D215" s="214"/>
      <c r="E215" s="214"/>
      <c r="F215" s="214"/>
      <c r="G215" s="214"/>
      <c r="H215" s="214"/>
      <c r="I215" s="214"/>
      <c r="J215" s="214"/>
      <c r="K215" s="214"/>
      <c r="L215" s="214"/>
    </row>
    <row r="216" spans="1:18" customHeight="1" ht="18.75">
      <c r="A216" s="214"/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</row>
    <row r="217" spans="1:18" customHeight="1" ht="18.75">
      <c r="A217" s="214"/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</row>
    <row r="218" spans="1:18" customHeight="1" ht="18.75">
      <c r="A218" s="214"/>
      <c r="B218" s="214"/>
      <c r="C218" s="214"/>
      <c r="D218" s="214"/>
      <c r="E218" s="214"/>
      <c r="F218" s="214"/>
      <c r="G218" s="214"/>
      <c r="H218" s="214"/>
      <c r="I218" s="214"/>
      <c r="J218" s="214"/>
      <c r="K218" s="214"/>
      <c r="L218" s="214"/>
    </row>
    <row r="219" spans="1:18" customHeight="1" ht="18.75">
      <c r="A219" s="214"/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</row>
    <row r="220" spans="1:18" customHeight="1" ht="18.75">
      <c r="A220" s="214"/>
      <c r="B220" s="214"/>
      <c r="C220" s="214"/>
      <c r="D220" s="214"/>
      <c r="E220" s="214"/>
      <c r="F220" s="214"/>
      <c r="G220" s="214"/>
      <c r="H220" s="214"/>
      <c r="I220" s="214"/>
      <c r="J220" s="214"/>
      <c r="K220" s="214"/>
      <c r="L220" s="214"/>
    </row>
    <row r="221" spans="1:18" customHeight="1" ht="18.75">
      <c r="A221" s="214"/>
      <c r="B221" s="214"/>
      <c r="C221" s="214"/>
      <c r="D221" s="214"/>
      <c r="E221" s="214"/>
      <c r="F221" s="214"/>
      <c r="G221" s="214"/>
      <c r="H221" s="214"/>
      <c r="I221" s="214"/>
      <c r="J221" s="214"/>
      <c r="K221" s="214"/>
      <c r="L221" s="214"/>
    </row>
    <row r="222" spans="1:18" customHeight="1" ht="18.75">
      <c r="A222" s="214"/>
      <c r="B222" s="214"/>
      <c r="C222" s="214"/>
      <c r="D222" s="214"/>
      <c r="E222" s="214"/>
      <c r="F222" s="214"/>
      <c r="G222" s="214"/>
      <c r="H222" s="214"/>
      <c r="I222" s="214"/>
      <c r="J222" s="214"/>
      <c r="K222" s="214"/>
      <c r="L222" s="214"/>
    </row>
    <row r="223" spans="1:18" customHeight="1" ht="18.75">
      <c r="A223" s="214"/>
      <c r="B223" s="214"/>
      <c r="C223" s="214"/>
      <c r="D223" s="214"/>
      <c r="E223" s="214"/>
      <c r="F223" s="214"/>
      <c r="G223" s="214"/>
      <c r="H223" s="214"/>
      <c r="I223" s="214"/>
      <c r="J223" s="214"/>
      <c r="K223" s="214"/>
      <c r="L223" s="214"/>
    </row>
    <row r="224" spans="1:18" customHeight="1" ht="18.75">
      <c r="A224" s="214"/>
      <c r="B224" s="214"/>
      <c r="C224" s="214"/>
      <c r="D224" s="214"/>
      <c r="E224" s="214"/>
      <c r="F224" s="214"/>
      <c r="G224" s="214"/>
      <c r="H224" s="214"/>
      <c r="I224" s="214"/>
      <c r="J224" s="214"/>
      <c r="K224" s="214"/>
      <c r="L224" s="214"/>
    </row>
    <row r="225" spans="1:18" customHeight="1" ht="18.75">
      <c r="A225" s="214"/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</row>
    <row r="226" spans="1:18" customHeight="1" ht="18.75">
      <c r="A226" s="214"/>
      <c r="B226" s="214"/>
      <c r="C226" s="214"/>
      <c r="D226" s="214"/>
      <c r="E226" s="214"/>
      <c r="F226" s="214"/>
      <c r="G226" s="214"/>
      <c r="H226" s="214"/>
      <c r="I226" s="214"/>
      <c r="J226" s="214"/>
      <c r="K226" s="214"/>
      <c r="L226" s="214"/>
    </row>
    <row r="227" spans="1:18" customHeight="1" ht="18.75">
      <c r="A227" s="214"/>
      <c r="B227" s="214"/>
      <c r="C227" s="214"/>
      <c r="D227" s="214"/>
      <c r="E227" s="214"/>
      <c r="F227" s="214"/>
      <c r="G227" s="214"/>
      <c r="H227" s="214"/>
      <c r="I227" s="214"/>
      <c r="J227" s="214"/>
      <c r="K227" s="214"/>
      <c r="L227" s="214"/>
    </row>
    <row r="228" spans="1:18" customHeight="1" ht="18.75">
      <c r="A228" s="214"/>
      <c r="B228" s="214"/>
      <c r="C228" s="214"/>
      <c r="D228" s="214"/>
      <c r="E228" s="214"/>
      <c r="F228" s="214"/>
      <c r="G228" s="214"/>
      <c r="H228" s="214"/>
      <c r="I228" s="214"/>
      <c r="J228" s="214"/>
      <c r="K228" s="214"/>
      <c r="L228" s="214"/>
    </row>
    <row r="229" spans="1:18" customHeight="1" ht="18.75">
      <c r="A229" s="214"/>
      <c r="B229" s="214"/>
      <c r="C229" s="214"/>
      <c r="D229" s="214"/>
      <c r="E229" s="214"/>
      <c r="F229" s="214"/>
      <c r="G229" s="214"/>
      <c r="H229" s="214"/>
      <c r="I229" s="214"/>
      <c r="J229" s="214"/>
      <c r="K229" s="214"/>
      <c r="L229" s="214"/>
    </row>
    <row r="230" spans="1:18" customHeight="1" ht="18.75">
      <c r="A230" s="214"/>
      <c r="B230" s="214"/>
      <c r="C230" s="214"/>
      <c r="D230" s="214"/>
      <c r="E230" s="214"/>
      <c r="F230" s="214"/>
      <c r="G230" s="214"/>
      <c r="H230" s="214"/>
      <c r="I230" s="214"/>
      <c r="J230" s="214"/>
      <c r="K230" s="214"/>
      <c r="L230" s="214"/>
    </row>
    <row r="231" spans="1:18" customHeight="1" ht="18.75">
      <c r="A231" s="214"/>
      <c r="B231" s="214"/>
      <c r="C231" s="214"/>
      <c r="D231" s="214"/>
      <c r="E231" s="214"/>
      <c r="F231" s="214"/>
      <c r="G231" s="214"/>
      <c r="H231" s="214"/>
      <c r="I231" s="214"/>
      <c r="J231" s="214"/>
      <c r="K231" s="214"/>
      <c r="L231" s="214"/>
    </row>
    <row r="232" spans="1:18" customHeight="1" ht="18.75">
      <c r="A232" s="214"/>
      <c r="B232" s="214"/>
      <c r="C232" s="214"/>
      <c r="D232" s="214"/>
      <c r="E232" s="214"/>
      <c r="F232" s="214"/>
      <c r="G232" s="214"/>
      <c r="H232" s="214"/>
      <c r="I232" s="214"/>
      <c r="J232" s="214"/>
      <c r="K232" s="214"/>
      <c r="L232" s="214"/>
    </row>
    <row r="233" spans="1:18" customHeight="1" ht="18.75">
      <c r="A233" s="214"/>
      <c r="B233" s="214"/>
      <c r="C233" s="214"/>
      <c r="D233" s="214"/>
      <c r="E233" s="214"/>
      <c r="F233" s="214"/>
      <c r="G233" s="214"/>
      <c r="H233" s="214"/>
      <c r="I233" s="214"/>
      <c r="J233" s="214"/>
      <c r="K233" s="214"/>
      <c r="L233" s="214"/>
    </row>
    <row r="234" spans="1:18" customHeight="1" ht="18.75">
      <c r="A234" s="214"/>
      <c r="B234" s="214"/>
      <c r="C234" s="214"/>
      <c r="D234" s="214"/>
      <c r="E234" s="214"/>
      <c r="F234" s="214"/>
      <c r="G234" s="214"/>
      <c r="H234" s="214"/>
      <c r="I234" s="214"/>
      <c r="J234" s="214"/>
      <c r="K234" s="214"/>
      <c r="L234" s="214"/>
    </row>
    <row r="235" spans="1:18" customHeight="1" ht="18.75">
      <c r="A235" s="214"/>
      <c r="B235" s="214"/>
      <c r="C235" s="214"/>
      <c r="D235" s="214"/>
      <c r="E235" s="214"/>
      <c r="F235" s="214"/>
      <c r="G235" s="214"/>
      <c r="H235" s="214"/>
      <c r="I235" s="214"/>
      <c r="J235" s="214"/>
      <c r="K235" s="214"/>
      <c r="L235" s="214"/>
    </row>
    <row r="236" spans="1:18" customHeight="1" ht="18.75">
      <c r="A236" s="214"/>
      <c r="B236" s="214"/>
      <c r="C236" s="214"/>
      <c r="D236" s="214"/>
      <c r="E236" s="214"/>
      <c r="F236" s="214"/>
      <c r="G236" s="214"/>
      <c r="H236" s="214"/>
      <c r="I236" s="214"/>
      <c r="J236" s="214"/>
      <c r="K236" s="214"/>
      <c r="L236" s="214"/>
    </row>
    <row r="237" spans="1:18" customHeight="1" ht="18.75">
      <c r="A237" s="214"/>
      <c r="B237" s="214"/>
      <c r="C237" s="214"/>
      <c r="D237" s="214"/>
      <c r="E237" s="214"/>
      <c r="F237" s="214"/>
      <c r="G237" s="214"/>
      <c r="H237" s="214"/>
      <c r="I237" s="214"/>
      <c r="J237" s="214"/>
      <c r="K237" s="214"/>
      <c r="L237" s="214"/>
    </row>
    <row r="238" spans="1:18" customHeight="1" ht="18.75">
      <c r="A238" s="214"/>
      <c r="B238" s="214"/>
      <c r="C238" s="214"/>
      <c r="D238" s="214"/>
      <c r="E238" s="214"/>
      <c r="F238" s="214"/>
      <c r="G238" s="214"/>
      <c r="H238" s="214"/>
      <c r="I238" s="214"/>
      <c r="J238" s="214"/>
      <c r="K238" s="214"/>
      <c r="L238" s="214"/>
    </row>
    <row r="239" spans="1:18" customHeight="1" ht="18.75">
      <c r="A239" s="214"/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</row>
    <row r="240" spans="1:18" customHeight="1" ht="18.75">
      <c r="A240" s="214"/>
      <c r="B240" s="214"/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</row>
    <row r="241" spans="1:18" customHeight="1" ht="18.75">
      <c r="A241" s="214"/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</row>
    <row r="242" spans="1:18" customHeight="1" ht="18.75">
      <c r="A242" s="214"/>
      <c r="B242" s="214"/>
      <c r="C242" s="214"/>
      <c r="D242" s="214"/>
      <c r="E242" s="214"/>
      <c r="F242" s="214"/>
      <c r="G242" s="214"/>
      <c r="H242" s="214"/>
      <c r="I242" s="214"/>
      <c r="J242" s="214"/>
      <c r="K242" s="214"/>
      <c r="L242" s="214"/>
    </row>
    <row r="243" spans="1:18" customHeight="1" ht="18.75">
      <c r="A243" s="214"/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</row>
    <row r="244" spans="1:18" customHeight="1" ht="18.75">
      <c r="A244" s="214"/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</row>
    <row r="245" spans="1:18" customHeight="1" ht="18.75">
      <c r="A245" s="214"/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</row>
    <row r="246" spans="1:18" customHeight="1" ht="18.75">
      <c r="A246" s="214"/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214"/>
    </row>
    <row r="247" spans="1:18" customHeight="1" ht="18.75">
      <c r="A247" s="214"/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  <c r="L247" s="214"/>
    </row>
    <row r="248" spans="1:18" customHeight="1" ht="18.75">
      <c r="A248" s="214"/>
      <c r="B248" s="214"/>
      <c r="C248" s="214"/>
      <c r="D248" s="214"/>
      <c r="E248" s="214"/>
      <c r="F248" s="214"/>
      <c r="G248" s="214"/>
      <c r="H248" s="214"/>
      <c r="I248" s="214"/>
      <c r="J248" s="214"/>
      <c r="K248" s="214"/>
      <c r="L248" s="214"/>
    </row>
    <row r="249" spans="1:18" customHeight="1" ht="18.75">
      <c r="A249" s="214"/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  <c r="L249" s="214"/>
    </row>
    <row r="250" spans="1:18" customHeight="1" ht="18.75">
      <c r="A250" s="214"/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</row>
    <row r="251" spans="1:18" customHeight="1" ht="18.75">
      <c r="A251" s="214"/>
      <c r="B251" s="214"/>
      <c r="C251" s="214"/>
      <c r="D251" s="214"/>
      <c r="E251" s="214"/>
      <c r="F251" s="214"/>
      <c r="G251" s="214"/>
      <c r="H251" s="214"/>
      <c r="I251" s="214"/>
      <c r="J251" s="214"/>
      <c r="K251" s="214"/>
      <c r="L251" s="214"/>
    </row>
    <row r="252" spans="1:18" customHeight="1" ht="18.75">
      <c r="A252" s="214"/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  <c r="L252" s="214"/>
    </row>
    <row r="253" spans="1:18" customHeight="1" ht="18.75">
      <c r="A253" s="214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</row>
    <row r="254" spans="1:18" customHeight="1" ht="18.75">
      <c r="A254" s="214"/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  <c r="L254" s="214"/>
    </row>
    <row r="255" spans="1:18" customHeight="1" ht="18.75">
      <c r="A255" s="214"/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</row>
    <row r="256" spans="1:18" customHeight="1" ht="18.75">
      <c r="A256" s="214"/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  <c r="L256" s="214"/>
    </row>
    <row r="257" spans="1:18" customHeight="1" ht="18.75">
      <c r="A257" s="214"/>
      <c r="B257" s="214"/>
      <c r="C257" s="214"/>
      <c r="D257" s="214"/>
      <c r="E257" s="214"/>
      <c r="F257" s="214"/>
      <c r="G257" s="214"/>
      <c r="H257" s="214"/>
      <c r="I257" s="214"/>
      <c r="J257" s="214"/>
      <c r="K257" s="214"/>
      <c r="L257" s="214"/>
    </row>
    <row r="258" spans="1:18" customHeight="1" ht="18.75">
      <c r="A258" s="214"/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  <c r="L258" s="214"/>
    </row>
    <row r="259" spans="1:18" customHeight="1" ht="18.75">
      <c r="A259" s="214"/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  <c r="L259" s="214"/>
    </row>
    <row r="260" spans="1:18" customHeight="1" ht="18.75">
      <c r="A260" s="214"/>
      <c r="B260" s="214"/>
      <c r="C260" s="214"/>
      <c r="D260" s="214"/>
      <c r="E260" s="214"/>
      <c r="F260" s="214"/>
      <c r="G260" s="214"/>
      <c r="H260" s="214"/>
      <c r="I260" s="214"/>
      <c r="J260" s="214"/>
      <c r="K260" s="214"/>
      <c r="L260" s="214"/>
    </row>
    <row r="261" spans="1:18" customHeight="1" ht="18.75">
      <c r="A261" s="214"/>
      <c r="B261" s="214"/>
      <c r="C261" s="214"/>
      <c r="D261" s="214"/>
      <c r="E261" s="214"/>
      <c r="F261" s="214"/>
      <c r="G261" s="214"/>
      <c r="H261" s="214"/>
      <c r="I261" s="214"/>
      <c r="J261" s="214"/>
      <c r="K261" s="214"/>
      <c r="L261" s="214"/>
    </row>
    <row r="262" spans="1:18" customHeight="1" ht="18.75">
      <c r="A262" s="214"/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  <c r="L262" s="214"/>
    </row>
    <row r="263" spans="1:18" customHeight="1" ht="18.75">
      <c r="A263" s="214"/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  <c r="L263" s="214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7:E27"/>
    <mergeCell ref="A7:P7"/>
    <mergeCell ref="K1:P1"/>
    <mergeCell ref="K2:P2"/>
    <mergeCell ref="K3:P3"/>
    <mergeCell ref="M27:P27"/>
    <mergeCell ref="A6:P6"/>
    <mergeCell ref="A9:B9"/>
    <mergeCell ref="E10:H10"/>
    <mergeCell ref="I10:L10"/>
    <mergeCell ref="A8:B8"/>
    <mergeCell ref="E11:E12"/>
    <mergeCell ref="F11:G11"/>
    <mergeCell ref="H11:H12"/>
    <mergeCell ref="I11:I12"/>
    <mergeCell ref="M11:M12"/>
    <mergeCell ref="J11:K11"/>
    <mergeCell ref="M24:O24"/>
    <mergeCell ref="A24:E24"/>
    <mergeCell ref="L11:L12"/>
    <mergeCell ref="B10:B12"/>
    <mergeCell ref="P11:P12"/>
    <mergeCell ref="C10:C12"/>
    <mergeCell ref="D10:D12"/>
    <mergeCell ref="A10:A12"/>
    <mergeCell ref="N11:O11"/>
    <mergeCell ref="M10:P10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64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zoomScale="60" zoomScaleNormal="60" showGridLines="true" showRowColHeaders="1">
      <selection activeCell="A23" sqref="A23:E23"/>
    </sheetView>
  </sheetViews>
  <sheetFormatPr customHeight="true" defaultRowHeight="15.75" defaultColWidth="9.140625" outlineLevelRow="0" outlineLevelCol="0"/>
  <cols>
    <col min="1" max="1" width="30.140625" customWidth="true" style="34"/>
    <col min="2" max="2" width="61" customWidth="true" style="34"/>
    <col min="3" max="3" width="36.85546875" customWidth="true" style="34"/>
    <col min="4" max="4" width="39.85546875" customWidth="true" style="2"/>
    <col min="5" max="5" width="7.85546875" customWidth="true" style="34"/>
    <col min="6" max="6" width="41.42578125" customWidth="true" style="34"/>
  </cols>
  <sheetData>
    <row r="1" spans="1:6" customHeight="1" ht="0.75">
      <c r="F1" s="63"/>
    </row>
    <row r="2" spans="1:6" customHeight="1" ht="34.5">
      <c r="B2" s="62"/>
      <c r="C2" s="473" t="s">
        <v>225</v>
      </c>
      <c r="D2" s="473"/>
      <c r="E2" s="473"/>
      <c r="F2" s="58"/>
    </row>
    <row r="3" spans="1:6" customHeight="1" ht="68.25">
      <c r="A3" s="59"/>
      <c r="B3" s="61"/>
      <c r="C3" s="472" t="s">
        <v>44</v>
      </c>
      <c r="D3" s="472"/>
      <c r="E3" s="472"/>
    </row>
    <row r="4" spans="1:6" customHeight="1" ht="29.25">
      <c r="A4" s="59"/>
      <c r="B4" s="61"/>
      <c r="C4" s="503" t="s">
        <v>226</v>
      </c>
      <c r="D4" s="503"/>
      <c r="E4" s="503"/>
    </row>
    <row r="5" spans="1:6" customHeight="1" ht="78.75">
      <c r="A5" s="456" t="s">
        <v>227</v>
      </c>
      <c r="B5" s="456"/>
      <c r="C5" s="456"/>
      <c r="D5" s="456"/>
      <c r="E5" s="456"/>
      <c r="F5" s="67"/>
    </row>
    <row r="6" spans="1:6" customHeight="1" ht="55.5">
      <c r="A6" s="504">
        <v>1731420000.0</v>
      </c>
      <c r="B6" s="504"/>
      <c r="C6" s="504"/>
      <c r="D6" s="504"/>
      <c r="E6" s="504"/>
    </row>
    <row r="7" spans="1:6" customHeight="1" ht="21">
      <c r="A7" s="499" t="s">
        <v>228</v>
      </c>
      <c r="B7" s="499"/>
      <c r="C7" s="499"/>
      <c r="D7" s="499"/>
      <c r="E7" s="499"/>
    </row>
    <row r="8" spans="1:6" customHeight="1" ht="54.75">
      <c r="A8" s="500" t="s">
        <v>229</v>
      </c>
      <c r="B8" s="500"/>
      <c r="C8" s="500"/>
      <c r="D8" s="500"/>
      <c r="E8" s="500"/>
    </row>
    <row r="9" spans="1:6" customHeight="1" ht="17.25">
      <c r="A9" s="501" t="s">
        <v>6</v>
      </c>
      <c r="B9" s="501"/>
      <c r="C9" s="501"/>
      <c r="D9" s="501"/>
      <c r="E9" s="501"/>
    </row>
    <row r="10" spans="1:6" customHeight="1" ht="64.5">
      <c r="A10" s="319" t="s">
        <v>230</v>
      </c>
      <c r="B10" s="502" t="s">
        <v>231</v>
      </c>
      <c r="C10" s="502"/>
      <c r="D10" s="502" t="s">
        <v>9</v>
      </c>
      <c r="E10" s="502"/>
    </row>
    <row r="11" spans="1:6" customHeight="1" ht="18">
      <c r="A11" s="295">
        <v>1</v>
      </c>
      <c r="B11" s="491">
        <v>2</v>
      </c>
      <c r="C11" s="491"/>
      <c r="D11" s="491">
        <v>3</v>
      </c>
      <c r="E11" s="491"/>
    </row>
    <row r="12" spans="1:6" customHeight="1" ht="28.5" s="148" customFormat="1">
      <c r="A12" s="480" t="s">
        <v>232</v>
      </c>
      <c r="B12" s="480"/>
      <c r="C12" s="480"/>
      <c r="D12" s="480"/>
      <c r="E12" s="480"/>
    </row>
    <row r="13" spans="1:6" customHeight="1" ht="32.25" s="148" customFormat="1">
      <c r="A13" s="340">
        <v>41030600</v>
      </c>
      <c r="B13" s="492" t="s">
        <v>233</v>
      </c>
      <c r="C13" s="493"/>
      <c r="D13" s="460">
        <f>SUM(D14)</f>
        <v>1449400</v>
      </c>
      <c r="E13" s="460"/>
    </row>
    <row r="14" spans="1:6" customHeight="1" ht="62.25" s="148" customFormat="1">
      <c r="A14" s="341" t="s">
        <v>234</v>
      </c>
      <c r="B14" s="461" t="s">
        <v>235</v>
      </c>
      <c r="C14" s="462"/>
      <c r="D14" s="483">
        <v>1449400</v>
      </c>
      <c r="E14" s="484"/>
    </row>
    <row r="15" spans="1:6" customHeight="1" ht="5.25" hidden="true" s="148" customFormat="1">
      <c r="A15" s="342" t="s">
        <v>236</v>
      </c>
      <c r="B15" s="467" t="s">
        <v>237</v>
      </c>
      <c r="C15" s="468"/>
      <c r="D15" s="469"/>
      <c r="E15" s="470"/>
    </row>
    <row r="16" spans="1:6" customHeight="1" ht="94.5" hidden="true" s="148" customFormat="1">
      <c r="A16" s="342" t="s">
        <v>238</v>
      </c>
      <c r="B16" s="467" t="s">
        <v>239</v>
      </c>
      <c r="C16" s="468"/>
      <c r="D16" s="469"/>
      <c r="E16" s="470"/>
    </row>
    <row r="17" spans="1:6" customHeight="1" ht="2.25" hidden="true" s="148" customFormat="1">
      <c r="A17" s="342" t="s">
        <v>240</v>
      </c>
      <c r="B17" s="467" t="s">
        <v>241</v>
      </c>
      <c r="C17" s="468"/>
      <c r="D17" s="469"/>
      <c r="E17" s="470"/>
    </row>
    <row r="18" spans="1:6" customHeight="1" ht="95.25" hidden="true" s="148" customFormat="1">
      <c r="A18" s="342" t="s">
        <v>240</v>
      </c>
      <c r="B18" s="467" t="s">
        <v>242</v>
      </c>
      <c r="C18" s="468"/>
      <c r="D18" s="469"/>
      <c r="E18" s="470"/>
    </row>
    <row r="19" spans="1:6" customHeight="1" ht="10.5" hidden="true" s="148" customFormat="1">
      <c r="A19" s="342" t="s">
        <v>243</v>
      </c>
      <c r="B19" s="467" t="s">
        <v>244</v>
      </c>
      <c r="C19" s="468"/>
      <c r="D19" s="469"/>
      <c r="E19" s="470"/>
    </row>
    <row r="20" spans="1:6" customHeight="1" ht="33" s="148" customFormat="1">
      <c r="A20" s="340">
        <v>41053900</v>
      </c>
      <c r="B20" s="485" t="s">
        <v>34</v>
      </c>
      <c r="C20" s="486"/>
      <c r="D20" s="487">
        <f>D21+D22</f>
        <v>1725000</v>
      </c>
      <c r="E20" s="488"/>
    </row>
    <row r="21" spans="1:6" customHeight="1" ht="84.75" s="148" customFormat="1">
      <c r="A21" s="341" t="s">
        <v>245</v>
      </c>
      <c r="B21" s="465" t="s">
        <v>246</v>
      </c>
      <c r="C21" s="466"/>
      <c r="D21" s="463">
        <v>325000</v>
      </c>
      <c r="E21" s="464"/>
    </row>
    <row r="22" spans="1:6" customHeight="1" ht="51" s="148" customFormat="1">
      <c r="A22" s="341" t="s">
        <v>247</v>
      </c>
      <c r="B22" s="477" t="s">
        <v>248</v>
      </c>
      <c r="C22" s="478"/>
      <c r="D22" s="454">
        <v>1400000</v>
      </c>
      <c r="E22" s="455"/>
    </row>
    <row r="23" spans="1:6" customHeight="1" ht="28.5" s="148" customFormat="1">
      <c r="A23" s="480" t="s">
        <v>249</v>
      </c>
      <c r="B23" s="480"/>
      <c r="C23" s="480"/>
      <c r="D23" s="480"/>
      <c r="E23" s="480"/>
    </row>
    <row r="24" spans="1:6" customHeight="1" ht="15.75" hidden="true" s="148" customFormat="1">
      <c r="A24" s="180"/>
      <c r="B24" s="457"/>
      <c r="C24" s="458"/>
      <c r="D24" s="508"/>
      <c r="E24" s="508"/>
    </row>
    <row r="25" spans="1:6" customHeight="1" ht="84" hidden="true" s="148" customFormat="1">
      <c r="A25" s="180" t="s">
        <v>250</v>
      </c>
      <c r="B25" s="457" t="s">
        <v>251</v>
      </c>
      <c r="C25" s="458"/>
      <c r="D25" s="149"/>
      <c r="E25" s="171"/>
    </row>
    <row r="26" spans="1:6" customHeight="1" ht="82.5" hidden="true" s="148" customFormat="1">
      <c r="A26" s="180" t="s">
        <v>252</v>
      </c>
      <c r="B26" s="457" t="s">
        <v>253</v>
      </c>
      <c r="C26" s="458"/>
      <c r="D26" s="149"/>
      <c r="E26" s="171"/>
    </row>
    <row r="27" spans="1:6" customHeight="1" ht="82.5" hidden="true" s="148" customFormat="1">
      <c r="A27" s="180" t="s">
        <v>254</v>
      </c>
      <c r="B27" s="457" t="s">
        <v>255</v>
      </c>
      <c r="C27" s="458"/>
      <c r="D27" s="149"/>
      <c r="E27" s="171"/>
    </row>
    <row r="28" spans="1:6" customHeight="1" ht="29.25" hidden="true" s="148" customFormat="1">
      <c r="A28" s="180" t="s">
        <v>256</v>
      </c>
      <c r="B28" s="457" t="s">
        <v>257</v>
      </c>
      <c r="C28" s="458"/>
      <c r="D28" s="149"/>
      <c r="E28" s="171"/>
    </row>
    <row r="29" spans="1:6" customHeight="1" ht="78.75" hidden="true" s="148" customFormat="1">
      <c r="A29" s="180" t="s">
        <v>258</v>
      </c>
      <c r="B29" s="457" t="s">
        <v>259</v>
      </c>
      <c r="C29" s="458"/>
      <c r="D29" s="149"/>
      <c r="E29" s="171"/>
    </row>
    <row r="30" spans="1:6" customHeight="1" ht="21.75" s="247" customFormat="1">
      <c r="A30" s="244"/>
      <c r="B30" s="507"/>
      <c r="C30" s="507"/>
      <c r="D30" s="459">
        <v>0.0</v>
      </c>
      <c r="E30" s="459"/>
    </row>
    <row r="31" spans="1:6" customHeight="1" ht="20.25" s="249" customFormat="1">
      <c r="A31" s="248"/>
      <c r="B31" s="494"/>
      <c r="C31" s="494"/>
      <c r="D31" s="459">
        <v>0.0</v>
      </c>
      <c r="E31" s="459"/>
    </row>
    <row r="32" spans="1:6" customHeight="1" ht="21" s="249" customFormat="1">
      <c r="A32" s="320" t="s">
        <v>26</v>
      </c>
      <c r="B32" s="506" t="s">
        <v>260</v>
      </c>
      <c r="C32" s="506"/>
      <c r="D32" s="459">
        <f>D13+D31+D20</f>
        <v>3174400</v>
      </c>
      <c r="E32" s="459"/>
    </row>
    <row r="33" spans="1:6" customHeight="1" ht="22.5" s="249" customFormat="1">
      <c r="A33" s="320" t="s">
        <v>26</v>
      </c>
      <c r="B33" s="471" t="s">
        <v>222</v>
      </c>
      <c r="C33" s="471"/>
      <c r="D33" s="476">
        <f>D13+D20</f>
        <v>3174400</v>
      </c>
      <c r="E33" s="476"/>
    </row>
    <row r="34" spans="1:6" customHeight="1" ht="22.5" s="249" customFormat="1">
      <c r="A34" s="320" t="s">
        <v>26</v>
      </c>
      <c r="B34" s="471" t="s">
        <v>223</v>
      </c>
      <c r="C34" s="471"/>
      <c r="D34" s="476">
        <f>D31</f>
        <v>0</v>
      </c>
      <c r="E34" s="476"/>
    </row>
    <row r="35" spans="1:6" customHeight="1" ht="33" s="150" customFormat="1">
      <c r="A35" s="497" t="s">
        <v>261</v>
      </c>
      <c r="B35" s="497"/>
      <c r="C35" s="497"/>
      <c r="D35" s="497"/>
      <c r="E35" s="497"/>
    </row>
    <row r="36" spans="1:6" customHeight="1" ht="25.5" s="150" customFormat="1">
      <c r="A36" s="509" t="s">
        <v>6</v>
      </c>
      <c r="B36" s="509"/>
      <c r="C36" s="509"/>
      <c r="D36" s="509"/>
      <c r="E36" s="509"/>
    </row>
    <row r="37" spans="1:6" customHeight="1" ht="159.75" s="150" customFormat="1">
      <c r="A37" s="245" t="s">
        <v>262</v>
      </c>
      <c r="B37" s="245" t="s">
        <v>67</v>
      </c>
      <c r="C37" s="245" t="s">
        <v>263</v>
      </c>
      <c r="D37" s="482" t="s">
        <v>9</v>
      </c>
      <c r="E37" s="482"/>
    </row>
    <row r="38" spans="1:6" customHeight="1" ht="18.75" s="150" customFormat="1">
      <c r="A38" s="321">
        <v>1</v>
      </c>
      <c r="B38" s="321">
        <v>2</v>
      </c>
      <c r="C38" s="321">
        <v>3</v>
      </c>
      <c r="D38" s="505">
        <v>4</v>
      </c>
      <c r="E38" s="505"/>
    </row>
    <row r="39" spans="1:6" customHeight="1" ht="18.75" s="150" customFormat="1">
      <c r="A39" s="479" t="s">
        <v>264</v>
      </c>
      <c r="B39" s="479"/>
      <c r="C39" s="479"/>
      <c r="D39" s="479"/>
      <c r="E39" s="479"/>
    </row>
    <row r="40" spans="1:6" customHeight="1" ht="21.75" s="150" customFormat="1">
      <c r="A40" s="251"/>
      <c r="B40" s="251"/>
      <c r="C40" s="252"/>
      <c r="D40" s="498">
        <v>0.0</v>
      </c>
      <c r="E40" s="498"/>
    </row>
    <row r="41" spans="1:6" customHeight="1" ht="22.5" s="150" customFormat="1">
      <c r="A41" s="251"/>
      <c r="B41" s="251"/>
      <c r="C41" s="252"/>
      <c r="D41" s="495">
        <v>0.0</v>
      </c>
      <c r="E41" s="496"/>
    </row>
    <row r="42" spans="1:6" customHeight="1" ht="18.75" s="150" customFormat="1">
      <c r="A42" s="479" t="s">
        <v>265</v>
      </c>
      <c r="B42" s="479"/>
      <c r="C42" s="479"/>
      <c r="D42" s="479"/>
      <c r="E42" s="479"/>
    </row>
    <row r="43" spans="1:6" customHeight="1" ht="22.5" s="150" customFormat="1">
      <c r="A43" s="246"/>
      <c r="B43" s="246"/>
      <c r="C43" s="246"/>
      <c r="D43" s="489">
        <v>0.0</v>
      </c>
      <c r="E43" s="490"/>
    </row>
    <row r="44" spans="1:6" customHeight="1" ht="25.5" s="150" customFormat="1">
      <c r="A44" s="251"/>
      <c r="B44" s="251"/>
      <c r="C44" s="252"/>
      <c r="D44" s="476">
        <v>0.0</v>
      </c>
      <c r="E44" s="476"/>
    </row>
    <row r="45" spans="1:6" customHeight="1" ht="71.25" s="150" customFormat="1">
      <c r="A45" s="320" t="s">
        <v>26</v>
      </c>
      <c r="B45" s="320" t="s">
        <v>26</v>
      </c>
      <c r="C45" s="363" t="s">
        <v>260</v>
      </c>
      <c r="D45" s="459">
        <f>SUM(D46:D47)</f>
        <v>0</v>
      </c>
      <c r="E45" s="459"/>
    </row>
    <row r="46" spans="1:6" customHeight="1" ht="29.25" s="150" customFormat="1">
      <c r="A46" s="322" t="s">
        <v>26</v>
      </c>
      <c r="B46" s="322" t="s">
        <v>26</v>
      </c>
      <c r="C46" s="343" t="s">
        <v>222</v>
      </c>
      <c r="D46" s="476">
        <f>SUM(D40)</f>
        <v>0</v>
      </c>
      <c r="E46" s="476"/>
    </row>
    <row r="47" spans="1:6" customHeight="1" ht="25.5" s="150" customFormat="1">
      <c r="A47" s="322" t="s">
        <v>26</v>
      </c>
      <c r="B47" s="322" t="s">
        <v>26</v>
      </c>
      <c r="C47" s="343" t="s">
        <v>223</v>
      </c>
      <c r="D47" s="476">
        <f>SUM(D44)</f>
        <v>0</v>
      </c>
      <c r="E47" s="476"/>
    </row>
    <row r="48" spans="1:6" customHeight="1" ht="78" s="147" customFormat="1">
      <c r="A48" s="475" t="s">
        <v>61</v>
      </c>
      <c r="B48" s="475"/>
      <c r="C48" s="474" t="s">
        <v>42</v>
      </c>
      <c r="D48" s="474"/>
      <c r="E48" s="474"/>
    </row>
    <row r="49" spans="1:6" customHeight="1" ht="32.25" s="147" customFormat="1">
      <c r="A49" s="481" t="s">
        <v>62</v>
      </c>
      <c r="B49" s="481"/>
      <c r="C49" s="474"/>
      <c r="D49" s="474"/>
      <c r="E49" s="474"/>
    </row>
    <row r="50" spans="1:6" customHeight="1" ht="38.25">
      <c r="A50" s="165"/>
      <c r="B50" s="165"/>
      <c r="C50" s="165"/>
      <c r="D50" s="166"/>
    </row>
    <row r="54" spans="1:6" customHeight="1" ht="35.25">
      <c r="A54" s="473"/>
      <c r="B54" s="391"/>
      <c r="C54" s="63"/>
    </row>
    <row r="55" spans="1:6" customHeight="1" ht="35.25">
      <c r="A55" s="472"/>
      <c r="B55" s="472"/>
      <c r="C55" s="472"/>
    </row>
    <row r="56" spans="1:6" customHeight="1" ht="35.25">
      <c r="A56" s="65"/>
      <c r="B56" s="64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D16:E16"/>
    <mergeCell ref="D33:E33"/>
    <mergeCell ref="D38:E38"/>
    <mergeCell ref="B32:C32"/>
    <mergeCell ref="D31:E31"/>
    <mergeCell ref="B30:C30"/>
    <mergeCell ref="B25:C25"/>
    <mergeCell ref="D24:E24"/>
    <mergeCell ref="D17:E17"/>
    <mergeCell ref="A36:E36"/>
    <mergeCell ref="C2:E2"/>
    <mergeCell ref="A7:E7"/>
    <mergeCell ref="A8:E8"/>
    <mergeCell ref="A9:E9"/>
    <mergeCell ref="B11:C11"/>
    <mergeCell ref="C3:E3"/>
    <mergeCell ref="D10:E10"/>
    <mergeCell ref="B10:C10"/>
    <mergeCell ref="C4:E4"/>
    <mergeCell ref="A6:E6"/>
    <mergeCell ref="B29:C29"/>
    <mergeCell ref="D44:E44"/>
    <mergeCell ref="D45:E45"/>
    <mergeCell ref="B31:C31"/>
    <mergeCell ref="D32:E32"/>
    <mergeCell ref="D41:E41"/>
    <mergeCell ref="A35:E35"/>
    <mergeCell ref="B34:C34"/>
    <mergeCell ref="D40:E40"/>
    <mergeCell ref="D43:E43"/>
    <mergeCell ref="D11:E11"/>
    <mergeCell ref="D15:E15"/>
    <mergeCell ref="B15:C15"/>
    <mergeCell ref="B13:C13"/>
    <mergeCell ref="D19:E19"/>
    <mergeCell ref="A39:E39"/>
    <mergeCell ref="A23:E23"/>
    <mergeCell ref="B27:C27"/>
    <mergeCell ref="B24:C24"/>
    <mergeCell ref="A12:E12"/>
    <mergeCell ref="A49:B49"/>
    <mergeCell ref="D34:E34"/>
    <mergeCell ref="B17:C17"/>
    <mergeCell ref="D46:E46"/>
    <mergeCell ref="D37:E37"/>
    <mergeCell ref="D14:E14"/>
    <mergeCell ref="B20:C20"/>
    <mergeCell ref="B19:C19"/>
    <mergeCell ref="D20:E20"/>
    <mergeCell ref="D18:E18"/>
    <mergeCell ref="B33:C33"/>
    <mergeCell ref="A55:C55"/>
    <mergeCell ref="A54:B54"/>
    <mergeCell ref="B28:C28"/>
    <mergeCell ref="C48:E49"/>
    <mergeCell ref="A48:B48"/>
    <mergeCell ref="D47:E47"/>
    <mergeCell ref="B22:C22"/>
    <mergeCell ref="A42:E42"/>
    <mergeCell ref="D22:E22"/>
    <mergeCell ref="A5:E5"/>
    <mergeCell ref="B26:C26"/>
    <mergeCell ref="D30:E30"/>
    <mergeCell ref="D13:E13"/>
    <mergeCell ref="B14:C14"/>
    <mergeCell ref="D21:E21"/>
    <mergeCell ref="B21:C21"/>
    <mergeCell ref="B18:C18"/>
    <mergeCell ref="B16:C16"/>
  </mergeCells>
  <printOptions gridLines="false" gridLinesSet="true"/>
  <pageMargins left="0.94488188976378" right="0.39370078740157" top="0.78740157480315" bottom="0.78740157480315" header="0.51181102362205" footer="0.31496062992126"/>
  <pageSetup paperSize="9" orientation="portrait" scale="50" fitToHeight="0" fitToWidth="1"/>
  <headerFooter differentOddEven="false" differentFirst="false" scaleWithDoc="true" alignWithMargins="true">
    <oddHeader>&amp;C&amp;"Times New Roman,звичайний"&amp;18&amp;P</oddHeader>
    <oddFooter/>
    <evenHeader>&amp;C&amp;"Times New Roman,звичайний"&amp;18&amp;P</evenHeader>
    <evenFooter/>
    <firstHeader/>
    <firstFooter/>
  </headerFooter>
  <colBreaks count="1" manualBreakCount="1">
    <brk id="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0" workbookViewId="0" zoomScale="68" zoomScaleNormal="75" view="pageLayout" showGridLines="true" showRowColHeaders="1">
      <selection activeCell="A5" sqref="A5:J7"/>
    </sheetView>
  </sheetViews>
  <sheetFormatPr customHeight="true" defaultRowHeight="18.75" defaultColWidth="9.140625" outlineLevelRow="0" outlineLevelCol="0"/>
  <cols>
    <col min="1" max="1" width="14.140625" customWidth="true" style="253"/>
    <col min="2" max="2" width="14.42578125" customWidth="true" style="253"/>
    <col min="3" max="3" width="16.28515625" customWidth="true" style="253"/>
    <col min="4" max="4" width="34.7109375" customWidth="true" style="253"/>
    <col min="5" max="5" width="18.42578125" customWidth="true" style="253"/>
    <col min="6" max="6" width="15.85546875" customWidth="true" style="253"/>
    <col min="7" max="7" width="14.7109375" customWidth="true" style="253"/>
    <col min="8" max="8" width="14.140625" customWidth="true" style="253"/>
    <col min="9" max="9" width="15" customWidth="true" style="253"/>
    <col min="10" max="10" width="15.5703125" customWidth="true" style="253"/>
  </cols>
  <sheetData>
    <row r="1" spans="1:10" customHeight="1" ht="24" s="254" customFormat="1">
      <c r="G1" s="255" t="s">
        <v>266</v>
      </c>
    </row>
    <row r="2" spans="1:10" customHeight="1" ht="45.75" s="254" customFormat="1">
      <c r="G2" s="512" t="s">
        <v>44</v>
      </c>
      <c r="H2" s="512"/>
      <c r="I2" s="512"/>
      <c r="J2" s="512"/>
    </row>
    <row r="3" spans="1:10" customHeight="1" ht="24" s="254" customFormat="1">
      <c r="A3" s="267"/>
      <c r="B3" s="267"/>
      <c r="C3" s="267"/>
      <c r="D3" s="267"/>
      <c r="E3" s="267"/>
      <c r="F3" s="266"/>
      <c r="G3" s="514" t="s">
        <v>267</v>
      </c>
      <c r="H3" s="514"/>
      <c r="I3" s="514"/>
      <c r="J3" s="514"/>
    </row>
    <row r="4" spans="1:10" customHeight="1" ht="66.75">
      <c r="A4" s="265"/>
      <c r="B4" s="265"/>
      <c r="C4" s="265"/>
      <c r="D4" s="265"/>
      <c r="E4" s="265"/>
      <c r="F4" s="264"/>
      <c r="G4" s="264"/>
      <c r="I4" s="264"/>
      <c r="J4" s="264"/>
    </row>
    <row r="5" spans="1:10" customHeight="1" ht="22.5">
      <c r="A5" s="510" t="s">
        <v>268</v>
      </c>
      <c r="B5" s="510"/>
      <c r="C5" s="510"/>
      <c r="D5" s="510"/>
      <c r="E5" s="510"/>
      <c r="F5" s="510"/>
      <c r="G5" s="510"/>
      <c r="H5" s="510"/>
      <c r="I5" s="510"/>
      <c r="J5" s="510"/>
    </row>
    <row r="6" spans="1:10" customHeight="1" ht="27">
      <c r="A6" s="510" t="s">
        <v>269</v>
      </c>
      <c r="B6" s="510"/>
      <c r="C6" s="510"/>
      <c r="D6" s="510"/>
      <c r="E6" s="510"/>
      <c r="F6" s="510"/>
      <c r="G6" s="510"/>
      <c r="H6" s="510"/>
      <c r="I6" s="510"/>
      <c r="J6" s="510"/>
    </row>
    <row r="7" spans="1:10" customHeight="1" ht="27">
      <c r="A7" s="510" t="s">
        <v>270</v>
      </c>
      <c r="B7" s="510"/>
      <c r="C7" s="510"/>
      <c r="D7" s="510"/>
      <c r="E7" s="510"/>
      <c r="F7" s="510"/>
      <c r="G7" s="510"/>
      <c r="H7" s="510"/>
      <c r="I7" s="510"/>
      <c r="J7" s="510"/>
    </row>
    <row r="8" spans="1:10" customHeight="1" ht="39">
      <c r="A8" s="263" t="s">
        <v>271</v>
      </c>
      <c r="B8" s="261"/>
      <c r="C8" s="260"/>
      <c r="D8" s="262"/>
      <c r="E8" s="260"/>
      <c r="F8" s="260"/>
      <c r="G8" s="261"/>
      <c r="H8" s="261"/>
      <c r="I8" s="260"/>
      <c r="J8" s="324" t="s">
        <v>6</v>
      </c>
    </row>
    <row r="9" spans="1:10" customHeight="1" ht="18.75">
      <c r="A9" s="325" t="s">
        <v>47</v>
      </c>
      <c r="B9" s="323"/>
      <c r="C9" s="260"/>
      <c r="D9" s="262"/>
      <c r="E9" s="260"/>
      <c r="F9" s="260"/>
      <c r="G9" s="261"/>
      <c r="H9" s="261"/>
      <c r="I9" s="260"/>
      <c r="J9" s="259"/>
    </row>
    <row r="10" spans="1:10" customHeight="1" ht="183">
      <c r="A10" s="258" t="s">
        <v>204</v>
      </c>
      <c r="B10" s="258" t="s">
        <v>205</v>
      </c>
      <c r="C10" s="258" t="s">
        <v>68</v>
      </c>
      <c r="D10" s="256" t="s">
        <v>69</v>
      </c>
      <c r="E10" s="257" t="s">
        <v>272</v>
      </c>
      <c r="F10" s="257" t="s">
        <v>273</v>
      </c>
      <c r="G10" s="257" t="s">
        <v>274</v>
      </c>
      <c r="H10" s="257" t="s">
        <v>275</v>
      </c>
      <c r="I10" s="257" t="s">
        <v>276</v>
      </c>
      <c r="J10" s="257" t="s">
        <v>277</v>
      </c>
    </row>
    <row r="11" spans="1:10" customHeight="1" ht="13.5">
      <c r="A11" s="296">
        <v>1</v>
      </c>
      <c r="B11" s="296">
        <v>2</v>
      </c>
      <c r="C11" s="296">
        <v>3</v>
      </c>
      <c r="D11" s="296">
        <v>4</v>
      </c>
      <c r="E11" s="296">
        <v>5</v>
      </c>
      <c r="F11" s="296">
        <v>6</v>
      </c>
      <c r="G11" s="296">
        <v>7</v>
      </c>
      <c r="H11" s="296">
        <v>8</v>
      </c>
      <c r="I11" s="296">
        <v>9</v>
      </c>
      <c r="J11" s="296">
        <v>10</v>
      </c>
    </row>
    <row r="12" spans="1:10" customHeight="1" ht="18.75">
      <c r="A12" s="268"/>
      <c r="B12" s="268"/>
      <c r="C12" s="268"/>
      <c r="D12" s="269"/>
      <c r="E12" s="270"/>
      <c r="F12" s="270"/>
      <c r="G12" s="270">
        <v>0.0</v>
      </c>
      <c r="H12" s="270">
        <v>0.0</v>
      </c>
      <c r="I12" s="270">
        <v>0.0</v>
      </c>
      <c r="J12" s="270"/>
    </row>
    <row r="13" spans="1:10" customHeight="1" ht="23.25">
      <c r="A13" s="327" t="s">
        <v>26</v>
      </c>
      <c r="B13" s="327" t="s">
        <v>26</v>
      </c>
      <c r="C13" s="327" t="s">
        <v>26</v>
      </c>
      <c r="D13" s="326" t="s">
        <v>278</v>
      </c>
      <c r="E13" s="327" t="s">
        <v>26</v>
      </c>
      <c r="F13" s="327" t="s">
        <v>26</v>
      </c>
      <c r="G13" s="328">
        <v>0.0</v>
      </c>
      <c r="H13" s="328">
        <v>0.0</v>
      </c>
      <c r="I13" s="328">
        <v>0.0</v>
      </c>
      <c r="J13" s="327" t="s">
        <v>26</v>
      </c>
    </row>
    <row r="14" spans="1:10" customHeight="1" ht="18.75">
      <c r="A14" s="511"/>
      <c r="B14" s="511"/>
      <c r="C14" s="511"/>
      <c r="D14" s="511"/>
      <c r="E14" s="511"/>
      <c r="F14" s="511"/>
      <c r="G14" s="511"/>
      <c r="H14" s="511"/>
      <c r="I14" s="511"/>
      <c r="J14" s="511"/>
    </row>
    <row r="15" spans="1:10" customHeight="1" ht="0.75"/>
    <row r="16" spans="1:10" customHeight="1" ht="54.75" s="254" customFormat="1">
      <c r="A16" s="254" t="s">
        <v>61</v>
      </c>
      <c r="B16" s="255"/>
      <c r="C16" s="255"/>
      <c r="D16" s="255"/>
      <c r="H16" s="255"/>
    </row>
    <row r="17" spans="1:10" customHeight="1" ht="24" s="254" customFormat="1">
      <c r="A17" s="254" t="s">
        <v>62</v>
      </c>
      <c r="I17" s="513" t="s">
        <v>199</v>
      </c>
      <c r="J17" s="51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5:J5"/>
    <mergeCell ref="A14:J14"/>
    <mergeCell ref="G2:J2"/>
    <mergeCell ref="I17:J17"/>
    <mergeCell ref="A6:J6"/>
    <mergeCell ref="A7:J7"/>
    <mergeCell ref="G3:J3"/>
  </mergeCells>
  <printOptions gridLines="false" gridLinesSet="true"/>
  <pageMargins left="0.7" right="0.7" top="0.75" bottom="0.75" header="0.3" footer="0.3"/>
  <pageSetup paperSize="9" orientation="landscape" scale="75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0" workbookViewId="0" zoomScale="70" zoomScaleNormal="70" view="pageBreakPreview" showGridLines="true" showRowColHeaders="1">
      <selection activeCell="E29" sqref="E29"/>
    </sheetView>
  </sheetViews>
  <sheetFormatPr customHeight="true" defaultRowHeight="12.75" outlineLevelRow="0" outlineLevelCol="0"/>
  <cols>
    <col min="1" max="1" width="13.5703125" customWidth="true" style="0"/>
    <col min="2" max="2" width="11.7109375" customWidth="true" style="0"/>
    <col min="3" max="3" width="11.42578125" customWidth="true" style="0"/>
    <col min="4" max="4" width="44.42578125" customWidth="true" style="0"/>
    <col min="5" max="5" width="39.140625" customWidth="true" style="0"/>
    <col min="6" max="6" width="20.28515625" customWidth="true" style="0"/>
    <col min="7" max="7" width="15.85546875" customWidth="true" style="0"/>
    <col min="8" max="8" width="18.140625" customWidth="true" style="0"/>
    <col min="9" max="9" width="13.28515625" customWidth="true" style="0"/>
    <col min="10" max="10" width="14.42578125" customWidth="true" style="0"/>
  </cols>
  <sheetData>
    <row r="1" spans="1:10" customHeight="1" ht="29.25">
      <c r="A1" s="30"/>
      <c r="B1" s="30"/>
      <c r="C1" s="30"/>
      <c r="D1" s="30"/>
      <c r="E1" s="30"/>
      <c r="F1" s="30"/>
      <c r="G1" s="174" t="s">
        <v>279</v>
      </c>
      <c r="H1" s="174">
        <v>7</v>
      </c>
      <c r="I1" s="174"/>
      <c r="J1" s="174"/>
    </row>
    <row r="2" spans="1:10" customHeight="1" ht="49.5">
      <c r="A2" s="30"/>
      <c r="B2" s="30"/>
      <c r="C2" s="30"/>
      <c r="D2" s="30"/>
      <c r="E2" s="30"/>
      <c r="F2" s="30"/>
      <c r="G2" s="515" t="s">
        <v>280</v>
      </c>
      <c r="H2" s="516"/>
      <c r="I2" s="516"/>
      <c r="J2" s="516"/>
    </row>
    <row r="3" spans="1:10" customHeight="1" ht="27.75">
      <c r="A3" s="30"/>
      <c r="B3" s="30"/>
      <c r="C3" s="30"/>
      <c r="D3" s="30"/>
      <c r="E3" s="30"/>
      <c r="F3" s="30"/>
      <c r="G3" s="519" t="s">
        <v>281</v>
      </c>
      <c r="H3" s="519"/>
      <c r="I3" s="519"/>
      <c r="J3" s="519"/>
    </row>
    <row r="4" spans="1:10" customHeight="1" ht="68.25">
      <c r="A4" s="520" t="s">
        <v>202</v>
      </c>
      <c r="B4" s="520"/>
      <c r="C4" s="520"/>
      <c r="D4" s="520"/>
      <c r="E4" s="520"/>
      <c r="F4" s="520"/>
      <c r="G4" s="520"/>
      <c r="H4" s="520"/>
      <c r="I4" s="520"/>
      <c r="J4" s="520"/>
    </row>
    <row r="5" spans="1:10" customHeight="1" ht="26.25">
      <c r="A5" s="526" t="s">
        <v>282</v>
      </c>
      <c r="B5" s="527"/>
      <c r="C5" s="527"/>
      <c r="D5" s="527"/>
      <c r="E5" s="527"/>
      <c r="F5" s="527"/>
      <c r="G5" s="527"/>
      <c r="H5" s="527"/>
      <c r="I5" s="527"/>
      <c r="J5" s="527"/>
    </row>
    <row r="6" spans="1:10" customHeight="1" ht="25.5">
      <c r="A6" s="526" t="s">
        <v>283</v>
      </c>
      <c r="B6" s="526"/>
      <c r="C6" s="526"/>
      <c r="D6" s="526"/>
      <c r="E6" s="526"/>
      <c r="F6" s="526"/>
      <c r="G6" s="526"/>
      <c r="H6" s="526"/>
      <c r="I6" s="526"/>
      <c r="J6" s="526"/>
    </row>
    <row r="7" spans="1:10" customHeight="1" ht="39.75">
      <c r="A7" s="406">
        <v>1731420000.0</v>
      </c>
      <c r="B7" s="406"/>
      <c r="C7" s="391"/>
      <c r="D7" s="391"/>
      <c r="E7" s="391"/>
      <c r="F7" s="391"/>
      <c r="G7" s="391"/>
      <c r="H7" s="391"/>
      <c r="I7" s="391"/>
      <c r="J7" s="391"/>
    </row>
    <row r="8" spans="1:10" customHeight="1" ht="21">
      <c r="A8" s="521" t="s">
        <v>47</v>
      </c>
      <c r="B8" s="521"/>
      <c r="C8" s="521"/>
      <c r="D8" s="521"/>
      <c r="E8" s="521"/>
      <c r="F8" s="521"/>
      <c r="G8" s="329"/>
      <c r="H8" s="524" t="s">
        <v>6</v>
      </c>
      <c r="I8" s="525"/>
      <c r="J8" s="525"/>
    </row>
    <row r="9" spans="1:10" customHeight="1" ht="132.75">
      <c r="A9" s="518" t="s">
        <v>204</v>
      </c>
      <c r="B9" s="518" t="s">
        <v>205</v>
      </c>
      <c r="C9" s="518" t="s">
        <v>68</v>
      </c>
      <c r="D9" s="518" t="s">
        <v>284</v>
      </c>
      <c r="E9" s="518" t="s">
        <v>285</v>
      </c>
      <c r="F9" s="518" t="s">
        <v>286</v>
      </c>
      <c r="G9" s="517" t="s">
        <v>9</v>
      </c>
      <c r="H9" s="517" t="s">
        <v>10</v>
      </c>
      <c r="I9" s="518" t="s">
        <v>11</v>
      </c>
      <c r="J9" s="523"/>
    </row>
    <row r="10" spans="1:10" customHeight="1" ht="45.75">
      <c r="A10" s="518"/>
      <c r="B10" s="518"/>
      <c r="C10" s="518"/>
      <c r="D10" s="518"/>
      <c r="E10" s="518"/>
      <c r="F10" s="518"/>
      <c r="G10" s="517"/>
      <c r="H10" s="517"/>
      <c r="I10" s="33" t="s">
        <v>12</v>
      </c>
      <c r="J10" s="66" t="s">
        <v>74</v>
      </c>
    </row>
    <row r="11" spans="1:10" customHeight="1" ht="17.25">
      <c r="A11" s="295">
        <v>1</v>
      </c>
      <c r="B11" s="295">
        <v>2</v>
      </c>
      <c r="C11" s="295">
        <v>3</v>
      </c>
      <c r="D11" s="295">
        <v>4</v>
      </c>
      <c r="E11" s="295">
        <v>5</v>
      </c>
      <c r="F11" s="295">
        <v>6</v>
      </c>
      <c r="G11" s="295">
        <v>7</v>
      </c>
      <c r="H11" s="295">
        <v>8</v>
      </c>
      <c r="I11" s="295">
        <v>9</v>
      </c>
      <c r="J11" s="295">
        <v>10</v>
      </c>
    </row>
    <row r="12" spans="1:10" customHeight="1" ht="39.75" s="155" customFormat="1">
      <c r="A12" s="116"/>
      <c r="B12" s="142"/>
      <c r="C12" s="142"/>
      <c r="D12" s="190"/>
      <c r="E12" s="271"/>
      <c r="F12" s="271"/>
      <c r="G12" s="194">
        <v>0.0</v>
      </c>
      <c r="H12" s="194">
        <v>0.0</v>
      </c>
      <c r="I12" s="194">
        <v>0.0</v>
      </c>
      <c r="J12" s="194">
        <v>0.0</v>
      </c>
    </row>
    <row r="13" spans="1:10" customHeight="1" ht="23.25" hidden="true" s="155" customFormat="1">
      <c r="A13" s="276"/>
      <c r="B13" s="278"/>
      <c r="C13" s="276"/>
      <c r="D13" s="277"/>
      <c r="E13" s="275"/>
      <c r="F13" s="275"/>
      <c r="G13" s="194">
        <v>0.0</v>
      </c>
      <c r="H13" s="293">
        <v>0.0</v>
      </c>
      <c r="I13" s="194">
        <v>0.0</v>
      </c>
      <c r="J13" s="293">
        <v>0.0</v>
      </c>
    </row>
    <row r="14" spans="1:10" customHeight="1" ht="51.75" hidden="true" s="155" customFormat="1">
      <c r="A14" s="276"/>
      <c r="B14" s="278"/>
      <c r="C14" s="276"/>
      <c r="D14" s="279"/>
      <c r="E14" s="280" t="s">
        <v>287</v>
      </c>
      <c r="F14" s="281" t="s">
        <v>288</v>
      </c>
      <c r="G14" s="194">
        <v>0.0</v>
      </c>
      <c r="H14" s="293">
        <v>0.0</v>
      </c>
      <c r="I14" s="194">
        <v>0.0</v>
      </c>
      <c r="J14" s="293">
        <v>0.0</v>
      </c>
    </row>
    <row r="15" spans="1:10" customHeight="1" ht="0.75" hidden="true" s="155" customFormat="1">
      <c r="A15" s="272" t="s">
        <v>139</v>
      </c>
      <c r="B15" s="272" t="s">
        <v>289</v>
      </c>
      <c r="C15" s="273"/>
      <c r="D15" s="274" t="s">
        <v>140</v>
      </c>
      <c r="E15" s="275"/>
      <c r="F15" s="275"/>
      <c r="G15" s="194">
        <v>0.0</v>
      </c>
      <c r="H15" s="293">
        <v>0.0</v>
      </c>
      <c r="I15" s="194">
        <v>0.0</v>
      </c>
      <c r="J15" s="293">
        <v>0.0</v>
      </c>
    </row>
    <row r="16" spans="1:10" customHeight="1" ht="26.25" hidden="true" s="155" customFormat="1">
      <c r="A16" s="272" t="s">
        <v>141</v>
      </c>
      <c r="B16" s="282">
        <v>8100</v>
      </c>
      <c r="C16" s="282"/>
      <c r="D16" s="274" t="s">
        <v>290</v>
      </c>
      <c r="E16" s="275"/>
      <c r="F16" s="275"/>
      <c r="G16" s="194">
        <v>0.0</v>
      </c>
      <c r="H16" s="293">
        <v>0.0</v>
      </c>
      <c r="I16" s="194">
        <v>0.0</v>
      </c>
      <c r="J16" s="293">
        <v>0.0</v>
      </c>
    </row>
    <row r="17" spans="1:10" customHeight="1" ht="26.25" hidden="true" s="155" customFormat="1">
      <c r="A17" s="272" t="s">
        <v>143</v>
      </c>
      <c r="B17" s="272" t="s">
        <v>291</v>
      </c>
      <c r="C17" s="272" t="s">
        <v>144</v>
      </c>
      <c r="D17" s="274" t="s">
        <v>145</v>
      </c>
      <c r="E17" s="275"/>
      <c r="F17" s="275"/>
      <c r="G17" s="194">
        <v>0.0</v>
      </c>
      <c r="H17" s="293">
        <v>0.0</v>
      </c>
      <c r="I17" s="194">
        <v>0.0</v>
      </c>
      <c r="J17" s="293">
        <v>0.0</v>
      </c>
    </row>
    <row r="18" spans="1:10" customHeight="1" ht="76.5" hidden="true" s="155" customFormat="1">
      <c r="A18" s="272"/>
      <c r="B18" s="272"/>
      <c r="C18" s="272"/>
      <c r="D18" s="274"/>
      <c r="E18" s="280" t="s">
        <v>292</v>
      </c>
      <c r="F18" s="283" t="s">
        <v>293</v>
      </c>
      <c r="G18" s="194">
        <v>0.0</v>
      </c>
      <c r="H18" s="293">
        <v>0.0</v>
      </c>
      <c r="I18" s="194">
        <v>0.0</v>
      </c>
      <c r="J18" s="293">
        <v>0.0</v>
      </c>
    </row>
    <row r="19" spans="1:10" customHeight="1" ht="30" hidden="true" s="155" customFormat="1">
      <c r="A19" s="282" t="s">
        <v>170</v>
      </c>
      <c r="B19" s="282">
        <v>9000</v>
      </c>
      <c r="C19" s="282"/>
      <c r="D19" s="284" t="s">
        <v>171</v>
      </c>
      <c r="E19" s="285"/>
      <c r="F19" s="286"/>
      <c r="G19" s="194">
        <v>0.0</v>
      </c>
      <c r="H19" s="293">
        <v>0.0</v>
      </c>
      <c r="I19" s="194">
        <v>0.0</v>
      </c>
      <c r="J19" s="293">
        <v>0.0</v>
      </c>
    </row>
    <row r="20" spans="1:10" customHeight="1" ht="39" hidden="true" s="155" customFormat="1">
      <c r="A20" s="282" t="s">
        <v>172</v>
      </c>
      <c r="B20" s="282">
        <v>9800</v>
      </c>
      <c r="C20" s="282" t="s">
        <v>104</v>
      </c>
      <c r="D20" s="274" t="s">
        <v>173</v>
      </c>
      <c r="E20" s="285"/>
      <c r="F20" s="286"/>
      <c r="G20" s="194">
        <v>0.0</v>
      </c>
      <c r="H20" s="293">
        <v>0.0</v>
      </c>
      <c r="I20" s="194">
        <v>0.0</v>
      </c>
      <c r="J20" s="293">
        <v>0.0</v>
      </c>
    </row>
    <row r="21" spans="1:10" customHeight="1" ht="105.75" hidden="true" s="155" customFormat="1">
      <c r="A21" s="275"/>
      <c r="B21" s="275"/>
      <c r="C21" s="275"/>
      <c r="D21" s="287"/>
      <c r="E21" s="288" t="s">
        <v>294</v>
      </c>
      <c r="F21" s="289" t="s">
        <v>295</v>
      </c>
      <c r="G21" s="194">
        <v>0.0</v>
      </c>
      <c r="H21" s="293">
        <v>0.0</v>
      </c>
      <c r="I21" s="194">
        <v>0.0</v>
      </c>
      <c r="J21" s="293">
        <v>0.0</v>
      </c>
    </row>
    <row r="22" spans="1:10" customHeight="1" ht="78" hidden="true" s="155" customFormat="1">
      <c r="A22" s="154"/>
      <c r="B22" s="154"/>
      <c r="C22" s="154"/>
      <c r="D22" s="154"/>
      <c r="E22" s="197" t="s">
        <v>296</v>
      </c>
      <c r="F22" s="157" t="s">
        <v>297</v>
      </c>
      <c r="G22" s="194">
        <v>0.0</v>
      </c>
      <c r="H22" s="293">
        <v>0.0</v>
      </c>
      <c r="I22" s="194">
        <v>0.0</v>
      </c>
      <c r="J22" s="293">
        <v>0.0</v>
      </c>
    </row>
    <row r="23" spans="1:10" customHeight="1" ht="0.75" hidden="true" s="155" customFormat="1">
      <c r="A23" s="156" t="s">
        <v>181</v>
      </c>
      <c r="B23" s="153"/>
      <c r="C23" s="153"/>
      <c r="D23" s="202" t="s">
        <v>182</v>
      </c>
      <c r="E23" s="203"/>
      <c r="F23" s="204"/>
      <c r="G23" s="194">
        <v>0.0</v>
      </c>
      <c r="H23" s="293">
        <v>0.0</v>
      </c>
      <c r="I23" s="194">
        <v>0.0</v>
      </c>
      <c r="J23" s="293">
        <v>0.0</v>
      </c>
    </row>
    <row r="24" spans="1:10" customHeight="1" ht="40.5" hidden="true" s="155" customFormat="1">
      <c r="A24" s="156" t="s">
        <v>183</v>
      </c>
      <c r="B24" s="153"/>
      <c r="C24" s="153"/>
      <c r="D24" s="202" t="s">
        <v>298</v>
      </c>
      <c r="E24" s="203"/>
      <c r="F24" s="204"/>
      <c r="G24" s="194">
        <v>0.0</v>
      </c>
      <c r="H24" s="293">
        <v>0.0</v>
      </c>
      <c r="I24" s="194">
        <v>0.0</v>
      </c>
      <c r="J24" s="293">
        <v>0.0</v>
      </c>
    </row>
    <row r="25" spans="1:10" customHeight="1" ht="19.5" hidden="true" s="155" customFormat="1">
      <c r="A25" s="152" t="s">
        <v>185</v>
      </c>
      <c r="B25" s="152" t="s">
        <v>83</v>
      </c>
      <c r="C25" s="199"/>
      <c r="D25" s="193" t="s">
        <v>84</v>
      </c>
      <c r="E25" s="191"/>
      <c r="F25" s="154"/>
      <c r="G25" s="194">
        <v>0.0</v>
      </c>
      <c r="H25" s="293">
        <v>0.0</v>
      </c>
      <c r="I25" s="194">
        <v>0.0</v>
      </c>
      <c r="J25" s="293">
        <v>0.0</v>
      </c>
    </row>
    <row r="26" spans="1:10" customHeight="1" ht="27.75" hidden="true" s="155" customFormat="1">
      <c r="A26" s="152" t="s">
        <v>299</v>
      </c>
      <c r="B26" s="152" t="s">
        <v>104</v>
      </c>
      <c r="C26" s="199" t="s">
        <v>105</v>
      </c>
      <c r="D26" s="193" t="s">
        <v>106</v>
      </c>
      <c r="E26" s="191"/>
      <c r="F26" s="154"/>
      <c r="G26" s="194">
        <v>0.0</v>
      </c>
      <c r="H26" s="293">
        <v>0.0</v>
      </c>
      <c r="I26" s="194">
        <v>0.0</v>
      </c>
      <c r="J26" s="293">
        <v>0.0</v>
      </c>
    </row>
    <row r="27" spans="1:10" customHeight="1" ht="50.25" hidden="true" s="155" customFormat="1">
      <c r="A27" s="152"/>
      <c r="B27" s="152"/>
      <c r="C27" s="199"/>
      <c r="D27" s="193"/>
      <c r="E27" s="200" t="s">
        <v>300</v>
      </c>
      <c r="F27" s="201" t="s">
        <v>301</v>
      </c>
      <c r="G27" s="194">
        <v>0.0</v>
      </c>
      <c r="H27" s="293">
        <v>0.0</v>
      </c>
      <c r="I27" s="194">
        <v>0.0</v>
      </c>
      <c r="J27" s="293">
        <v>0.0</v>
      </c>
    </row>
    <row r="28" spans="1:10" customHeight="1" ht="24.75" s="155" customFormat="1">
      <c r="A28" s="250" t="s">
        <v>39</v>
      </c>
      <c r="B28" s="250" t="s">
        <v>39</v>
      </c>
      <c r="C28" s="250" t="s">
        <v>39</v>
      </c>
      <c r="D28" s="170" t="s">
        <v>214</v>
      </c>
      <c r="E28" s="250" t="s">
        <v>39</v>
      </c>
      <c r="F28" s="250" t="s">
        <v>39</v>
      </c>
      <c r="G28" s="194">
        <v>0.0</v>
      </c>
      <c r="H28" s="194">
        <v>0.0</v>
      </c>
      <c r="I28" s="194">
        <v>0.0</v>
      </c>
      <c r="J28" s="194">
        <v>0.0</v>
      </c>
    </row>
    <row r="29" spans="1:10" customHeight="1" ht="72.75">
      <c r="A29" s="30"/>
      <c r="B29" s="30"/>
      <c r="C29" s="30"/>
      <c r="D29" s="30"/>
      <c r="E29" s="30" t="s">
        <v>302</v>
      </c>
      <c r="F29" s="30"/>
      <c r="G29" s="32"/>
      <c r="H29" s="32"/>
      <c r="I29" s="30"/>
      <c r="J29" s="30"/>
    </row>
    <row r="30" spans="1:10" customHeight="1" ht="26.25" s="151" customFormat="1">
      <c r="A30" s="175" t="s">
        <v>61</v>
      </c>
      <c r="B30" s="175"/>
      <c r="C30" s="175"/>
      <c r="D30" s="175"/>
      <c r="E30" s="175"/>
      <c r="F30" s="175"/>
      <c r="G30" s="175"/>
      <c r="H30" s="175"/>
      <c r="I30" s="175"/>
      <c r="J30" s="175"/>
    </row>
    <row r="31" spans="1:10" customHeight="1" ht="28.5" s="151" customFormat="1">
      <c r="A31" s="175" t="s">
        <v>62</v>
      </c>
      <c r="B31" s="175"/>
      <c r="C31" s="175"/>
      <c r="D31" s="175"/>
      <c r="E31" s="175"/>
      <c r="F31" s="175"/>
      <c r="G31" s="175"/>
      <c r="H31" s="522" t="s">
        <v>42</v>
      </c>
      <c r="I31" s="522"/>
      <c r="J31" s="522"/>
    </row>
    <row r="32" spans="1:10" customHeight="1" ht="27.75">
      <c r="A32" s="30"/>
      <c r="B32" s="167"/>
      <c r="C32" s="167"/>
      <c r="D32" s="167"/>
      <c r="E32" s="167"/>
      <c r="F32" s="167"/>
      <c r="G32" s="167"/>
      <c r="H32" s="167"/>
      <c r="I32" s="167"/>
      <c r="J32" s="167"/>
    </row>
    <row r="33" spans="1:10" customHeight="1" ht="12.75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customHeight="1" ht="12.75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spans="1:10" customHeight="1" ht="12.75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customHeight="1" ht="12.75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0" customHeight="1" ht="12.75">
      <c r="A37" s="31"/>
      <c r="B37" s="31"/>
      <c r="C37" s="31"/>
      <c r="D37" s="31"/>
      <c r="E37" s="31"/>
      <c r="F37" s="31"/>
      <c r="G37" s="31"/>
      <c r="H37" s="31"/>
      <c r="I37" s="31"/>
      <c r="J37" s="31"/>
    </row>
    <row r="38" spans="1:10" customHeight="1" ht="12.75">
      <c r="A38" s="31"/>
      <c r="B38" s="31"/>
      <c r="C38" s="31"/>
      <c r="D38" s="31"/>
      <c r="E38" s="31"/>
      <c r="F38" s="31"/>
      <c r="G38" s="31"/>
      <c r="H38" s="31"/>
      <c r="I38" s="31"/>
      <c r="J38" s="3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H31:J31"/>
    <mergeCell ref="I9:J9"/>
    <mergeCell ref="H8:J8"/>
    <mergeCell ref="A5:J5"/>
    <mergeCell ref="C9:C10"/>
    <mergeCell ref="B9:B10"/>
    <mergeCell ref="A9:A10"/>
    <mergeCell ref="A7:J7"/>
    <mergeCell ref="A6:J6"/>
    <mergeCell ref="G2:J2"/>
    <mergeCell ref="H9:H10"/>
    <mergeCell ref="G9:G10"/>
    <mergeCell ref="F9:F10"/>
    <mergeCell ref="E9:E10"/>
    <mergeCell ref="D9:D10"/>
    <mergeCell ref="G3:J3"/>
    <mergeCell ref="A4:J4"/>
    <mergeCell ref="A8:F8"/>
  </mergeCells>
  <printOptions gridLines="false" gridLinesSet="true"/>
  <pageMargins left="0.78740157480315" right="0.78740157480315" top="1.1811023622047" bottom="0.39370078740157" header="0.78740157480315" footer="0.31496062992126"/>
  <pageSetup paperSize="9" orientation="landscape" scale="50" fitToHeight="0" fitToWidth="1"/>
  <headerFooter differentOddEven="false" differentFirst="false" scaleWithDoc="true" alignWithMargins="true">
    <oddHeader>&amp;C&amp;"Times New Roman,звичайний"&amp;14&amp;P</oddHeader>
    <oddFooter/>
    <evenHeader>&amp;C&amp;"Times New Roman,звичайний"&amp;14&amp;P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3.</vt:lpstr>
      <vt:lpstr>3</vt:lpstr>
      <vt:lpstr>4</vt:lpstr>
      <vt:lpstr>5</vt:lpstr>
      <vt:lpstr>6</vt:lpstr>
      <vt:lpstr>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РФВ</dc:creator>
  <cp:lastModifiedBy>Olga</cp:lastModifiedBy>
  <dcterms:created xsi:type="dcterms:W3CDTF">2011-01-03T10:18:12+02:00</dcterms:created>
  <dcterms:modified xsi:type="dcterms:W3CDTF">2025-12-24T12:49:52+02:00</dcterms:modified>
  <dc:title>Untitled Spreadsheet</dc:title>
  <dc:description/>
  <dc:subject/>
  <cp:keywords/>
  <cp:category/>
</cp:coreProperties>
</file>